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80" tabRatio="948" activeTab="4"/>
  </bookViews>
  <sheets>
    <sheet name="ปร.6" sheetId="1" r:id="rId1"/>
    <sheet name="ปร.5 (ก)" sheetId="2" r:id="rId2"/>
    <sheet name="ปร.4 (ก)" sheetId="3" r:id="rId3"/>
    <sheet name="ปร.5 (ข)" sheetId="4" r:id="rId4"/>
    <sheet name="ปร.4 (ข)" sheetId="5" r:id="rId5"/>
    <sheet name="Factor F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day1" localSheetId="2">#REF!</definedName>
    <definedName name="_day1" localSheetId="4">#REF!</definedName>
    <definedName name="_day1" localSheetId="1">#REF!</definedName>
    <definedName name="_day1" localSheetId="3">#REF!</definedName>
    <definedName name="_day1" localSheetId="0">#REF!</definedName>
    <definedName name="_day1">#REF!</definedName>
    <definedName name="_day10" localSheetId="2">#REF!</definedName>
    <definedName name="_day10" localSheetId="4">#REF!</definedName>
    <definedName name="_day10" localSheetId="1">#REF!</definedName>
    <definedName name="_day10" localSheetId="3">#REF!</definedName>
    <definedName name="_day10" localSheetId="0">#REF!</definedName>
    <definedName name="_day10">#REF!</definedName>
    <definedName name="_day11" localSheetId="2">#REF!</definedName>
    <definedName name="_day11" localSheetId="4">#REF!</definedName>
    <definedName name="_day11" localSheetId="1">#REF!</definedName>
    <definedName name="_day11" localSheetId="3">#REF!</definedName>
    <definedName name="_day11" localSheetId="0">#REF!</definedName>
    <definedName name="_day11">#REF!</definedName>
    <definedName name="_day12" localSheetId="2">#REF!</definedName>
    <definedName name="_day12" localSheetId="4">#REF!</definedName>
    <definedName name="_day12" localSheetId="1">#REF!</definedName>
    <definedName name="_day12" localSheetId="3">#REF!</definedName>
    <definedName name="_day12" localSheetId="0">#REF!</definedName>
    <definedName name="_day12">#REF!</definedName>
    <definedName name="_day13" localSheetId="2">#REF!</definedName>
    <definedName name="_day13" localSheetId="4">#REF!</definedName>
    <definedName name="_day13" localSheetId="1">#REF!</definedName>
    <definedName name="_day13" localSheetId="3">#REF!</definedName>
    <definedName name="_day13" localSheetId="0">#REF!</definedName>
    <definedName name="_day13">#REF!</definedName>
    <definedName name="_day19" localSheetId="2">#REF!</definedName>
    <definedName name="_day19" localSheetId="4">#REF!</definedName>
    <definedName name="_day19" localSheetId="1">#REF!</definedName>
    <definedName name="_day19" localSheetId="3">#REF!</definedName>
    <definedName name="_day19" localSheetId="0">#REF!</definedName>
    <definedName name="_day19">#REF!</definedName>
    <definedName name="_day2" localSheetId="2">#REF!</definedName>
    <definedName name="_day2" localSheetId="4">#REF!</definedName>
    <definedName name="_day2" localSheetId="1">#REF!</definedName>
    <definedName name="_day2" localSheetId="3">#REF!</definedName>
    <definedName name="_day2" localSheetId="0">#REF!</definedName>
    <definedName name="_day2">#REF!</definedName>
    <definedName name="_day3" localSheetId="2">#REF!</definedName>
    <definedName name="_day3" localSheetId="4">#REF!</definedName>
    <definedName name="_day3" localSheetId="1">#REF!</definedName>
    <definedName name="_day3" localSheetId="3">#REF!</definedName>
    <definedName name="_day3" localSheetId="0">#REF!</definedName>
    <definedName name="_day3">#REF!</definedName>
    <definedName name="_day4" localSheetId="2">#REF!</definedName>
    <definedName name="_day4" localSheetId="4">#REF!</definedName>
    <definedName name="_day4" localSheetId="1">#REF!</definedName>
    <definedName name="_day4" localSheetId="3">#REF!</definedName>
    <definedName name="_day4" localSheetId="0">#REF!</definedName>
    <definedName name="_day4">#REF!</definedName>
    <definedName name="_day5" localSheetId="2">#REF!</definedName>
    <definedName name="_day5" localSheetId="4">#REF!</definedName>
    <definedName name="_day5" localSheetId="1">#REF!</definedName>
    <definedName name="_day5" localSheetId="3">#REF!</definedName>
    <definedName name="_day5" localSheetId="0">#REF!</definedName>
    <definedName name="_day5">#REF!</definedName>
    <definedName name="_day6" localSheetId="2">#REF!</definedName>
    <definedName name="_day6" localSheetId="4">#REF!</definedName>
    <definedName name="_day6" localSheetId="1">#REF!</definedName>
    <definedName name="_day6" localSheetId="3">#REF!</definedName>
    <definedName name="_day6" localSheetId="0">#REF!</definedName>
    <definedName name="_day6">#REF!</definedName>
    <definedName name="_day7" localSheetId="2">#REF!</definedName>
    <definedName name="_day7" localSheetId="4">#REF!</definedName>
    <definedName name="_day7" localSheetId="1">#REF!</definedName>
    <definedName name="_day7" localSheetId="3">#REF!</definedName>
    <definedName name="_day7" localSheetId="0">#REF!</definedName>
    <definedName name="_day7">#REF!</definedName>
    <definedName name="_day8" localSheetId="2">#REF!</definedName>
    <definedName name="_day8" localSheetId="4">#REF!</definedName>
    <definedName name="_day8" localSheetId="1">#REF!</definedName>
    <definedName name="_day8" localSheetId="3">#REF!</definedName>
    <definedName name="_day8" localSheetId="0">#REF!</definedName>
    <definedName name="_day8">#REF!</definedName>
    <definedName name="_day9" localSheetId="2">#REF!</definedName>
    <definedName name="_day9" localSheetId="4">#REF!</definedName>
    <definedName name="_day9" localSheetId="1">#REF!</definedName>
    <definedName name="_day9" localSheetId="3">#REF!</definedName>
    <definedName name="_day9" localSheetId="0">#REF!</definedName>
    <definedName name="_day9">#REF!</definedName>
    <definedName name="_FAC1">'[3]สรุป'!$C$307</definedName>
    <definedName name="_Fill" localSheetId="2" hidden="1">'[7]PL'!#REF!</definedName>
    <definedName name="_Fill" localSheetId="4" hidden="1">'[7]PL'!#REF!</definedName>
    <definedName name="_Fill" localSheetId="1" hidden="1">'[14]PL'!#REF!</definedName>
    <definedName name="_Fill" localSheetId="3" hidden="1">'[20]PL'!#REF!</definedName>
    <definedName name="_Fill" localSheetId="0" hidden="1">'[24]PL'!#REF!</definedName>
    <definedName name="_Fill" hidden="1">'[4]PL'!#REF!</definedName>
    <definedName name="_xlfn.BAHTTEXT" hidden="1">#NAME?</definedName>
    <definedName name="cost1" localSheetId="2">#REF!</definedName>
    <definedName name="cost1" localSheetId="4">#REF!</definedName>
    <definedName name="cost1" localSheetId="1">#REF!</definedName>
    <definedName name="cost1" localSheetId="3">#REF!</definedName>
    <definedName name="cost1" localSheetId="0">#REF!</definedName>
    <definedName name="cost1">#REF!</definedName>
    <definedName name="cost10" localSheetId="2">#REF!</definedName>
    <definedName name="cost10" localSheetId="4">#REF!</definedName>
    <definedName name="cost10" localSheetId="1">#REF!</definedName>
    <definedName name="cost10" localSheetId="3">#REF!</definedName>
    <definedName name="cost10" localSheetId="0">#REF!</definedName>
    <definedName name="cost10">#REF!</definedName>
    <definedName name="cost11" localSheetId="2">#REF!</definedName>
    <definedName name="cost11" localSheetId="4">#REF!</definedName>
    <definedName name="cost11" localSheetId="1">#REF!</definedName>
    <definedName name="cost11" localSheetId="3">#REF!</definedName>
    <definedName name="cost11" localSheetId="0">#REF!</definedName>
    <definedName name="cost11">#REF!</definedName>
    <definedName name="cost12" localSheetId="2">#REF!</definedName>
    <definedName name="cost12" localSheetId="4">#REF!</definedName>
    <definedName name="cost12" localSheetId="1">#REF!</definedName>
    <definedName name="cost12" localSheetId="3">#REF!</definedName>
    <definedName name="cost12" localSheetId="0">#REF!</definedName>
    <definedName name="cost12">#REF!</definedName>
    <definedName name="cost13" localSheetId="2">#REF!</definedName>
    <definedName name="cost13" localSheetId="4">#REF!</definedName>
    <definedName name="cost13" localSheetId="1">#REF!</definedName>
    <definedName name="cost13" localSheetId="3">#REF!</definedName>
    <definedName name="cost13" localSheetId="0">#REF!</definedName>
    <definedName name="cost13">#REF!</definedName>
    <definedName name="cost2" localSheetId="2">#REF!</definedName>
    <definedName name="cost2" localSheetId="4">#REF!</definedName>
    <definedName name="cost2" localSheetId="1">#REF!</definedName>
    <definedName name="cost2" localSheetId="3">#REF!</definedName>
    <definedName name="cost2" localSheetId="0">#REF!</definedName>
    <definedName name="cost2">#REF!</definedName>
    <definedName name="cost3" localSheetId="2">#REF!</definedName>
    <definedName name="cost3" localSheetId="4">#REF!</definedName>
    <definedName name="cost3" localSheetId="1">#REF!</definedName>
    <definedName name="cost3" localSheetId="3">#REF!</definedName>
    <definedName name="cost3" localSheetId="0">#REF!</definedName>
    <definedName name="cost3">#REF!</definedName>
    <definedName name="cost4" localSheetId="2">#REF!</definedName>
    <definedName name="cost4" localSheetId="4">#REF!</definedName>
    <definedName name="cost4" localSheetId="1">#REF!</definedName>
    <definedName name="cost4" localSheetId="3">#REF!</definedName>
    <definedName name="cost4" localSheetId="0">#REF!</definedName>
    <definedName name="cost4">#REF!</definedName>
    <definedName name="cost5" localSheetId="2">#REF!</definedName>
    <definedName name="cost5" localSheetId="4">#REF!</definedName>
    <definedName name="cost5" localSheetId="1">#REF!</definedName>
    <definedName name="cost5" localSheetId="3">#REF!</definedName>
    <definedName name="cost5" localSheetId="0">#REF!</definedName>
    <definedName name="cost5">#REF!</definedName>
    <definedName name="cost6" localSheetId="2">#REF!</definedName>
    <definedName name="cost6" localSheetId="4">#REF!</definedName>
    <definedName name="cost6" localSheetId="1">#REF!</definedName>
    <definedName name="cost6" localSheetId="3">#REF!</definedName>
    <definedName name="cost6" localSheetId="0">#REF!</definedName>
    <definedName name="cost6">#REF!</definedName>
    <definedName name="cost7" localSheetId="2">#REF!</definedName>
    <definedName name="cost7" localSheetId="4">#REF!</definedName>
    <definedName name="cost7" localSheetId="1">#REF!</definedName>
    <definedName name="cost7" localSheetId="3">#REF!</definedName>
    <definedName name="cost7" localSheetId="0">#REF!</definedName>
    <definedName name="cost7">#REF!</definedName>
    <definedName name="cost8" localSheetId="2">#REF!</definedName>
    <definedName name="cost8" localSheetId="4">#REF!</definedName>
    <definedName name="cost8" localSheetId="1">#REF!</definedName>
    <definedName name="cost8" localSheetId="3">#REF!</definedName>
    <definedName name="cost8" localSheetId="0">#REF!</definedName>
    <definedName name="cost8">#REF!</definedName>
    <definedName name="cost9" localSheetId="2">#REF!</definedName>
    <definedName name="cost9" localSheetId="4">#REF!</definedName>
    <definedName name="cost9" localSheetId="1">#REF!</definedName>
    <definedName name="cost9" localSheetId="3">#REF!</definedName>
    <definedName name="cost9" localSheetId="0">#REF!</definedName>
    <definedName name="cost9">#REF!</definedName>
    <definedName name="d" localSheetId="2" hidden="1">'[7]PL'!#REF!</definedName>
    <definedName name="d" localSheetId="4" hidden="1">'[7]PL'!#REF!</definedName>
    <definedName name="d" localSheetId="1" hidden="1">'[7]PL'!#REF!</definedName>
    <definedName name="d" localSheetId="3" hidden="1">'[20]PL'!#REF!</definedName>
    <definedName name="d" localSheetId="0" hidden="1">'[24]PL'!#REF!</definedName>
    <definedName name="d" hidden="1">'[4]PL'!#REF!</definedName>
    <definedName name="day1" localSheetId="2">#REF!</definedName>
    <definedName name="day1" localSheetId="4">#REF!</definedName>
    <definedName name="day1" localSheetId="1">#REF!</definedName>
    <definedName name="day1" localSheetId="3">#REF!</definedName>
    <definedName name="day1" localSheetId="0">#REF!</definedName>
    <definedName name="day1">#REF!</definedName>
    <definedName name="day10" localSheetId="2">#REF!</definedName>
    <definedName name="day10" localSheetId="4">#REF!</definedName>
    <definedName name="day10" localSheetId="1">#REF!</definedName>
    <definedName name="day10" localSheetId="3">#REF!</definedName>
    <definedName name="day10" localSheetId="0">#REF!</definedName>
    <definedName name="day10">#REF!</definedName>
    <definedName name="day11" localSheetId="2">#REF!</definedName>
    <definedName name="day11" localSheetId="4">#REF!</definedName>
    <definedName name="day11" localSheetId="1">#REF!</definedName>
    <definedName name="day11" localSheetId="3">#REF!</definedName>
    <definedName name="day11" localSheetId="0">#REF!</definedName>
    <definedName name="day11">#REF!</definedName>
    <definedName name="day12" localSheetId="2">#REF!</definedName>
    <definedName name="day12" localSheetId="4">#REF!</definedName>
    <definedName name="day12" localSheetId="1">#REF!</definedName>
    <definedName name="day12" localSheetId="3">#REF!</definedName>
    <definedName name="day12" localSheetId="0">#REF!</definedName>
    <definedName name="day12">#REF!</definedName>
    <definedName name="day13" localSheetId="2">#REF!</definedName>
    <definedName name="day13" localSheetId="4">#REF!</definedName>
    <definedName name="day13" localSheetId="1">#REF!</definedName>
    <definedName name="day13" localSheetId="3">#REF!</definedName>
    <definedName name="day13" localSheetId="0">#REF!</definedName>
    <definedName name="day13">#REF!</definedName>
    <definedName name="day19" localSheetId="2">#REF!</definedName>
    <definedName name="day19" localSheetId="4">#REF!</definedName>
    <definedName name="day19" localSheetId="1">#REF!</definedName>
    <definedName name="day19" localSheetId="3">#REF!</definedName>
    <definedName name="day19" localSheetId="0">#REF!</definedName>
    <definedName name="day19">#REF!</definedName>
    <definedName name="day2" localSheetId="2">#REF!</definedName>
    <definedName name="day2" localSheetId="4">#REF!</definedName>
    <definedName name="day2" localSheetId="1">#REF!</definedName>
    <definedName name="day2" localSheetId="3">#REF!</definedName>
    <definedName name="day2" localSheetId="0">#REF!</definedName>
    <definedName name="day2">#REF!</definedName>
    <definedName name="day3" localSheetId="2">#REF!</definedName>
    <definedName name="day3" localSheetId="4">#REF!</definedName>
    <definedName name="day3" localSheetId="1">#REF!</definedName>
    <definedName name="day3" localSheetId="3">#REF!</definedName>
    <definedName name="day3" localSheetId="0">#REF!</definedName>
    <definedName name="day3">#REF!</definedName>
    <definedName name="day4" localSheetId="2">#REF!</definedName>
    <definedName name="day4" localSheetId="4">#REF!</definedName>
    <definedName name="day4" localSheetId="1">#REF!</definedName>
    <definedName name="day4" localSheetId="3">#REF!</definedName>
    <definedName name="day4" localSheetId="0">#REF!</definedName>
    <definedName name="day4">#REF!</definedName>
    <definedName name="day5" localSheetId="2">#REF!</definedName>
    <definedName name="day5" localSheetId="4">#REF!</definedName>
    <definedName name="day5" localSheetId="1">#REF!</definedName>
    <definedName name="day5" localSheetId="3">#REF!</definedName>
    <definedName name="day5" localSheetId="0">#REF!</definedName>
    <definedName name="day5">#REF!</definedName>
    <definedName name="day6" localSheetId="2">#REF!</definedName>
    <definedName name="day6" localSheetId="4">#REF!</definedName>
    <definedName name="day6" localSheetId="1">#REF!</definedName>
    <definedName name="day6" localSheetId="3">#REF!</definedName>
    <definedName name="day6" localSheetId="0">#REF!</definedName>
    <definedName name="day6">#REF!</definedName>
    <definedName name="day7" localSheetId="2">#REF!</definedName>
    <definedName name="day7" localSheetId="4">#REF!</definedName>
    <definedName name="day7" localSheetId="1">#REF!</definedName>
    <definedName name="day7" localSheetId="3">#REF!</definedName>
    <definedName name="day7" localSheetId="0">#REF!</definedName>
    <definedName name="day7">#REF!</definedName>
    <definedName name="day8" localSheetId="2">#REF!</definedName>
    <definedName name="day8" localSheetId="4">#REF!</definedName>
    <definedName name="day8" localSheetId="1">#REF!</definedName>
    <definedName name="day8" localSheetId="3">#REF!</definedName>
    <definedName name="day8" localSheetId="0">#REF!</definedName>
    <definedName name="day8">#REF!</definedName>
    <definedName name="day9" localSheetId="2">#REF!</definedName>
    <definedName name="day9" localSheetId="4">#REF!</definedName>
    <definedName name="day9" localSheetId="1">#REF!</definedName>
    <definedName name="day9" localSheetId="3">#REF!</definedName>
    <definedName name="day9" localSheetId="0">#REF!</definedName>
    <definedName name="day9">#REF!</definedName>
    <definedName name="FAC1">'[3]สรุป'!$C$307</definedName>
    <definedName name="factor_table" localSheetId="2">#REF!</definedName>
    <definedName name="factor_table" localSheetId="4">#REF!</definedName>
    <definedName name="factor_table">#REF!</definedName>
    <definedName name="HTML_CodePage" hidden="1">874</definedName>
    <definedName name="HTML_Control" localSheetId="2" hidden="1">{"'SUMMATION'!$B$2:$I$2"}</definedName>
    <definedName name="HTML_Control" localSheetId="4" hidden="1">{"'SUMMATION'!$B$2:$I$2"}</definedName>
    <definedName name="HTML_Control" localSheetId="1" hidden="1">{"'SUMMATION'!$B$2:$I$2"}</definedName>
    <definedName name="HTML_Control" localSheetId="3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LLOOO" localSheetId="2">#REF!</definedName>
    <definedName name="LLOOO" localSheetId="4">#REF!</definedName>
    <definedName name="LLOOO" localSheetId="1">#REF!</definedName>
    <definedName name="LLOOO" localSheetId="3">#REF!</definedName>
    <definedName name="LLOOO" localSheetId="0">#REF!</definedName>
    <definedName name="LLOOO">#REF!</definedName>
    <definedName name="_xlnm.Print_Area" localSheetId="2">'ปร.4 (ก)'!$A$1:$M$144</definedName>
    <definedName name="_xlnm.Print_Area" localSheetId="4">'ปร.4 (ข)'!$A$1:$M$23</definedName>
    <definedName name="_xlnm.Print_Area" localSheetId="1">'ปร.5 (ก)'!$A$1:$J$33</definedName>
    <definedName name="_xlnm.Print_Area" localSheetId="3">'ปร.5 (ข)'!$A$1:$J$31</definedName>
    <definedName name="_xlnm.Print_Area" localSheetId="0">'ปร.6'!$A$1:$K$39</definedName>
    <definedName name="PRINT_AREA_MI" localSheetId="2">#REF!</definedName>
    <definedName name="PRINT_AREA_MI" localSheetId="4">#REF!</definedName>
    <definedName name="PRINT_AREA_MI" localSheetId="1">#REF!</definedName>
    <definedName name="PRINT_AREA_MI" localSheetId="3">#REF!</definedName>
    <definedName name="PRINT_AREA_MI" localSheetId="0">#REF!</definedName>
    <definedName name="PRINT_AREA_MI">#REF!</definedName>
    <definedName name="_xlnm.Print_Titles" localSheetId="2">'ปร.4 (ก)'!$1:$6</definedName>
    <definedName name="_xlnm.Print_Titles" localSheetId="4">'ปร.4 (ข)'!$1:$6</definedName>
    <definedName name="กกกกก" localSheetId="2">#REF!</definedName>
    <definedName name="กกกกก" localSheetId="4">#REF!</definedName>
    <definedName name="กกกกก" localSheetId="1">#REF!</definedName>
    <definedName name="กกกกก" localSheetId="3">#REF!</definedName>
    <definedName name="กกกกก" localSheetId="0">#REF!</definedName>
    <definedName name="กกกกก">#REF!</definedName>
    <definedName name="งานทั่วไป" localSheetId="2">'[8]ภูมิทัศน์'!#REF!</definedName>
    <definedName name="งานทั่วไป" localSheetId="4">'[8]ภูมิทัศน์'!#REF!</definedName>
    <definedName name="งานทั่วไป" localSheetId="1">'[18]ภูมิทัศน์'!#REF!</definedName>
    <definedName name="งานทั่วไป" localSheetId="3">#N/A</definedName>
    <definedName name="งานทั่วไป" localSheetId="0">#REF!</definedName>
    <definedName name="งานทั่วไป">#N/A</definedName>
    <definedName name="งานบัวเชิงผนัง" localSheetId="2">'[8]ภูมิทัศน์'!#REF!</definedName>
    <definedName name="งานบัวเชิงผนัง" localSheetId="4">'[8]ภูมิทัศน์'!#REF!</definedName>
    <definedName name="งานบัวเชิงผนัง" localSheetId="1">'[18]ภูมิทัศน์'!#REF!</definedName>
    <definedName name="งานบัวเชิงผนัง" localSheetId="3">#N/A</definedName>
    <definedName name="งานบัวเชิงผนัง" localSheetId="0">#REF!</definedName>
    <definedName name="งานบัวเชิงผนัง">#N/A</definedName>
    <definedName name="งานประตูหน้าต่าง" localSheetId="2">'[8]ภูมิทัศน์'!#REF!</definedName>
    <definedName name="งานประตูหน้าต่าง" localSheetId="4">'[8]ภูมิทัศน์'!#REF!</definedName>
    <definedName name="งานประตูหน้าต่าง" localSheetId="1">'[18]ภูมิทัศน์'!#REF!</definedName>
    <definedName name="งานประตูหน้าต่าง" localSheetId="3">#N/A</definedName>
    <definedName name="งานประตูหน้าต่าง" localSheetId="0">#REF!</definedName>
    <definedName name="งานประตูหน้าต่าง">#N/A</definedName>
    <definedName name="งานผนัง" localSheetId="2">'[8]ภูมิทัศน์'!#REF!</definedName>
    <definedName name="งานผนัง" localSheetId="4">'[8]ภูมิทัศน์'!#REF!</definedName>
    <definedName name="งานผนัง" localSheetId="1">'[18]ภูมิทัศน์'!#REF!</definedName>
    <definedName name="งานผนัง" localSheetId="3">#N/A</definedName>
    <definedName name="งานผนัง" localSheetId="0">#REF!</definedName>
    <definedName name="งานผนัง">#N/A</definedName>
    <definedName name="งานฝ้าเพดาน" localSheetId="2">'[8]ภูมิทัศน์'!#REF!</definedName>
    <definedName name="งานฝ้าเพดาน" localSheetId="4">'[8]ภูมิทัศน์'!#REF!</definedName>
    <definedName name="งานฝ้าเพดาน" localSheetId="1">'[18]ภูมิทัศน์'!#REF!</definedName>
    <definedName name="งานฝ้าเพดาน" localSheetId="3">#N/A</definedName>
    <definedName name="งานฝ้าเพดาน" localSheetId="0">#REF!</definedName>
    <definedName name="งานฝ้าเพดาน">#N/A</definedName>
    <definedName name="งานพื้น" localSheetId="2">'[8]ภูมิทัศน์'!#REF!</definedName>
    <definedName name="งานพื้น" localSheetId="4">'[8]ภูมิทัศน์'!#REF!</definedName>
    <definedName name="งานพื้น" localSheetId="1">'[18]ภูมิทัศน์'!#REF!</definedName>
    <definedName name="งานพื้น" localSheetId="3">#N/A</definedName>
    <definedName name="งานพื้น" localSheetId="0">#REF!</definedName>
    <definedName name="งานพื้น">#N/A</definedName>
    <definedName name="งานสุขภัณฑ์" localSheetId="2">'[8]ภูมิทัศน์'!#REF!</definedName>
    <definedName name="งานสุขภัณฑ์" localSheetId="4">'[8]ภูมิทัศน์'!#REF!</definedName>
    <definedName name="งานสุขภัณฑ์" localSheetId="1">'[18]ภูมิทัศน์'!#REF!</definedName>
    <definedName name="งานสุขภัณฑ์" localSheetId="3">#N/A</definedName>
    <definedName name="งานสุขภัณฑ์" localSheetId="0">#REF!</definedName>
    <definedName name="งานสุขภัณฑ์">#N/A</definedName>
    <definedName name="งานหลังคา" localSheetId="2">'[8]ภูมิทัศน์'!#REF!</definedName>
    <definedName name="งานหลังคา" localSheetId="4">'[8]ภูมิทัศน์'!#REF!</definedName>
    <definedName name="งานหลังคา" localSheetId="1">'[18]ภูมิทัศน์'!#REF!</definedName>
    <definedName name="งานหลังคา" localSheetId="3">#N/A</definedName>
    <definedName name="งานหลังคา" localSheetId="0">#REF!</definedName>
    <definedName name="งานหลังคา">#N/A</definedName>
    <definedName name="จัดสร้าง" localSheetId="2">#REF!</definedName>
    <definedName name="จัดสร้าง" localSheetId="4">#REF!</definedName>
    <definedName name="จัดสร้าง" localSheetId="1">#REF!</definedName>
    <definedName name="จัดสร้าง" localSheetId="3">#REF!</definedName>
    <definedName name="จัดสร้าง" localSheetId="0">#REF!</definedName>
    <definedName name="จัดสร้าง">#REF!</definedName>
    <definedName name="ใช่" localSheetId="2">#REF!</definedName>
    <definedName name="ใช่" localSheetId="4">#REF!</definedName>
    <definedName name="ใช่" localSheetId="1">#REF!</definedName>
    <definedName name="ใช่" localSheetId="3">#REF!</definedName>
    <definedName name="ใช่" localSheetId="0">#REF!</definedName>
    <definedName name="ใช่">#REF!</definedName>
    <definedName name="ดด" localSheetId="2">#REF!</definedName>
    <definedName name="ดด" localSheetId="4">#REF!</definedName>
    <definedName name="ดด" localSheetId="1">#REF!</definedName>
    <definedName name="ดด" localSheetId="3">#REF!</definedName>
    <definedName name="ดด" localSheetId="0">#REF!</definedName>
    <definedName name="ดด">#REF!</definedName>
    <definedName name="วววววววว" localSheetId="2">#REF!</definedName>
    <definedName name="วววววววว" localSheetId="4">#REF!</definedName>
    <definedName name="วววววววว" localSheetId="1">#REF!</definedName>
    <definedName name="วววววววว" localSheetId="3">#REF!</definedName>
    <definedName name="วววววววว" localSheetId="0">#REF!</definedName>
    <definedName name="วววววววว">#REF!</definedName>
    <definedName name="ววววววววว" localSheetId="2">#REF!</definedName>
    <definedName name="ววววววววว" localSheetId="4">#REF!</definedName>
    <definedName name="ววววววววว" localSheetId="1">#REF!</definedName>
    <definedName name="ววววววววว" localSheetId="3">#REF!</definedName>
    <definedName name="ววววววววว" localSheetId="0">#REF!</definedName>
    <definedName name="ววววววววว">#REF!</definedName>
    <definedName name="ศาลปกครอง" localSheetId="2">#REF!</definedName>
    <definedName name="ศาลปกครอง" localSheetId="4">#REF!</definedName>
    <definedName name="ศาลปกครอง" localSheetId="1">#REF!</definedName>
    <definedName name="ศาลปกครอง" localSheetId="3">#REF!</definedName>
    <definedName name="ศาลปกครอง" localSheetId="0">#REF!</definedName>
    <definedName name="ศาลปกครอง">#REF!</definedName>
  </definedNames>
  <calcPr fullCalcOnLoad="1"/>
</workbook>
</file>

<file path=xl/sharedStrings.xml><?xml version="1.0" encoding="utf-8"?>
<sst xmlns="http://schemas.openxmlformats.org/spreadsheetml/2006/main" count="422" uniqueCount="239">
  <si>
    <t>รวมค่าวัสดุและค่าแรง งานทาสี</t>
  </si>
  <si>
    <t>แบบเลขที่</t>
  </si>
  <si>
    <t>รวมค่าวัสดุและค่าแรง งานสุขภัณฑ์พร้อมอุปกรณ์</t>
  </si>
  <si>
    <t>งานสุขภัณฑ์พร้อมอุปกรณ์</t>
  </si>
  <si>
    <t>รวมค่าวัสดุและค่าแรง งานฝ้าเพดาน</t>
  </si>
  <si>
    <t>รวมค่าวัสดุและค่าแรง งานผนัง - ผิวผนัง</t>
  </si>
  <si>
    <t>แบบปร. 4(ก)</t>
  </si>
  <si>
    <t xml:space="preserve">งานทาสี </t>
  </si>
  <si>
    <t xml:space="preserve">สถานที่ก่อสร้าง                </t>
  </si>
  <si>
    <t xml:space="preserve">ประมาณการเมื่อ              </t>
  </si>
  <si>
    <t>รวมค่าวัสดุและค่าแรง งานพื้น - ผิวพื้น</t>
  </si>
  <si>
    <t>งานประตู - หน้าต่าง พร้อมอุปกรณ์</t>
  </si>
  <si>
    <t>งานฝ้าเพดาน</t>
  </si>
  <si>
    <t>งานผนัง - ผิวผนัง</t>
  </si>
  <si>
    <t>งานพื้น - ผิวพื้น</t>
  </si>
  <si>
    <t>ประมาณราคา</t>
  </si>
  <si>
    <t>หนังสือกระทรวงการคลังที่ กค.0421.5 / ว.20 ลว.13 มีนาคม 2552</t>
  </si>
  <si>
    <t>เริ่มใช้ 13 มีนาคม 2552</t>
  </si>
  <si>
    <r>
      <t>D - ((D-E)*(A-</t>
    </r>
    <r>
      <rPr>
        <b/>
        <sz val="18"/>
        <color indexed="12"/>
        <rFont val="CordiaUPC"/>
        <family val="2"/>
      </rPr>
      <t>B</t>
    </r>
    <r>
      <rPr>
        <b/>
        <sz val="18"/>
        <rFont val="CordiaUPC"/>
        <family val="2"/>
      </rPr>
      <t>)/(</t>
    </r>
    <r>
      <rPr>
        <b/>
        <sz val="18"/>
        <color indexed="10"/>
        <rFont val="CordiaUPC"/>
        <family val="2"/>
      </rPr>
      <t>C</t>
    </r>
    <r>
      <rPr>
        <b/>
        <sz val="18"/>
        <rFont val="CordiaUPC"/>
        <family val="2"/>
      </rPr>
      <t>-</t>
    </r>
    <r>
      <rPr>
        <b/>
        <sz val="18"/>
        <color indexed="12"/>
        <rFont val="CordiaUPC"/>
        <family val="2"/>
      </rPr>
      <t>B</t>
    </r>
    <r>
      <rPr>
        <b/>
        <sz val="18"/>
        <rFont val="CordiaUPC"/>
        <family val="2"/>
      </rPr>
      <t>))</t>
    </r>
  </si>
  <si>
    <t>การคำนวณหาค่า Factor-F</t>
  </si>
  <si>
    <t>A : ค่างานต้นทุนที่ประมาณราคาได้(วัสดุ+แรงงาน)</t>
  </si>
  <si>
    <t>(ให้กรอกข้อมูลลงในช่อง A,B,C เท่านั้น)</t>
  </si>
  <si>
    <t>ลำดับ</t>
  </si>
  <si>
    <t>หมายเหตุ</t>
  </si>
  <si>
    <t xml:space="preserve"> </t>
  </si>
  <si>
    <t>ตร.ม.</t>
  </si>
  <si>
    <t>รายการ</t>
  </si>
  <si>
    <t>หน่วย</t>
  </si>
  <si>
    <t>จำนวน</t>
  </si>
  <si>
    <t>ค่าวัสดุ</t>
  </si>
  <si>
    <t>เป็นเงิน</t>
  </si>
  <si>
    <t>ม.</t>
  </si>
  <si>
    <t>ชุด</t>
  </si>
  <si>
    <t>รวม</t>
  </si>
  <si>
    <t>งาน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</si>
  <si>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</si>
  <si>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</si>
  <si>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</si>
  <si>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</si>
  <si>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Factor F =</t>
  </si>
  <si>
    <t>ค่าภาษีมูลค่าเพิ่ม</t>
  </si>
  <si>
    <t>B</t>
  </si>
  <si>
    <t>B : ค่างานต้นทุนต่ำ</t>
  </si>
  <si>
    <t>ค่างานต้นทุน</t>
  </si>
  <si>
    <t>Factor F</t>
  </si>
  <si>
    <t>A</t>
  </si>
  <si>
    <t>(บาท)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</si>
  <si>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</si>
  <si>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</si>
  <si>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</si>
  <si>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</si>
  <si>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</si>
  <si>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</si>
  <si>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นำค่านี้ไปใช้ในการคำนวณ</t>
  </si>
  <si>
    <t>A * Factor F</t>
  </si>
  <si>
    <t>ค่าแรง</t>
  </si>
  <si>
    <t>หน่วยละ</t>
  </si>
  <si>
    <t>หมายเหตุ  :</t>
  </si>
  <si>
    <t>ตัว</t>
  </si>
  <si>
    <t>รวมค่าวัสดุและค่าแรง หมวดงานระบบไฟฟ้า</t>
  </si>
  <si>
    <t>ส่วนราชการ</t>
  </si>
  <si>
    <t>ประเภทงาน              งานก่อสร้างห้องน้ำประชาชน สำนักงานศาลจังหวัดชลบุรี</t>
  </si>
  <si>
    <t xml:space="preserve">สถานที่ก่อสร้าง        ตำบลบางปลาสร้อย  อำเภอเมืองชลบุรี  จังหวัดชลบุรี  </t>
  </si>
  <si>
    <t>หน่วยงานออกแบบแปลน</t>
  </si>
  <si>
    <t xml:space="preserve">แบบเลขที่     </t>
  </si>
  <si>
    <t xml:space="preserve">ประมาณราคาเมื่อ      </t>
  </si>
  <si>
    <t>จำนวนเงิน</t>
  </si>
  <si>
    <t xml:space="preserve">ค่าวัสดุและแรงงานเป็นเงินประมาณ  </t>
  </si>
  <si>
    <t xml:space="preserve">เงินล่วงหน้า   </t>
  </si>
  <si>
    <t>เงินประกันผลงาน</t>
  </si>
  <si>
    <t xml:space="preserve"> FACTOR  F =</t>
  </si>
  <si>
    <t>สรุป</t>
  </si>
  <si>
    <t>รวมค่าก่อสร้างเป็นเงินทั้งสิ้น</t>
  </si>
  <si>
    <t>คิดเป็นเงินประมาณ</t>
  </si>
  <si>
    <t>(ตัวอักษร)</t>
  </si>
  <si>
    <t>ปร.5(ข)</t>
  </si>
  <si>
    <t>ค่าวัสดุและแรงงานเป็นเงินประมาณ</t>
  </si>
  <si>
    <t>แบบปร. 6</t>
  </si>
  <si>
    <t>ประเภท</t>
  </si>
  <si>
    <t>สถานที่ก่อสร้าง</t>
  </si>
  <si>
    <t>ประมาณราคาตามแบบ     ปร.4</t>
  </si>
  <si>
    <t xml:space="preserve">จำนวน       </t>
  </si>
  <si>
    <t xml:space="preserve">แผ่น  </t>
  </si>
  <si>
    <t>ชั้น</t>
  </si>
  <si>
    <t>พื้นที่อาคาร</t>
  </si>
  <si>
    <t>หลักเกณฑ์การกำหนดราคากลางงานก่อสร้าง หนังสือกระทรวงการคลังที่ กค.0421.5 / ว.27 ลว.30 มีนาคม 2555</t>
  </si>
  <si>
    <t>ค่าก่อสร้าง</t>
  </si>
  <si>
    <t>ค่างานส่วนที่ 1 ค่าวัสดุและค่าแรงงานหมวดงานก่อสร้าง</t>
  </si>
  <si>
    <t>ค่างานส่วนที่ 2 หมวดงานครุภัณฑ์สั่งซื้อหรือจัดซื้อ</t>
  </si>
  <si>
    <t xml:space="preserve">ค่างานส่วนที่ 3  ค่าใช้จ่ายพิเศษตามข้อกำหนด (ถ้ามี) </t>
  </si>
  <si>
    <t>รวมเงิน (1)+(2)+(3)</t>
  </si>
  <si>
    <t>คิดเป็นเงินทั้งสิ้นโดยประมาณ</t>
  </si>
  <si>
    <t xml:space="preserve">เฉลี่ยราคา </t>
  </si>
  <si>
    <t>บาท / ตร.ม.</t>
  </si>
  <si>
    <t>ปร.5(ก)</t>
  </si>
  <si>
    <t>แบบเลขที่  + เอกสารเลขที่</t>
  </si>
  <si>
    <t>โรงเรียนกีฬาจังหวัดชลบุรี  ตำบลหนองไม้แดง  อำเภอเมืองชลบุรี  จังหวัดชลบุรี</t>
  </si>
  <si>
    <t>งานรื้อถอน</t>
  </si>
  <si>
    <t>บาน</t>
  </si>
  <si>
    <t>งานปรับปรุงอาคารหอพักนักเรียน</t>
  </si>
  <si>
    <t>รวมค่าวัสดุและค่าแรงงาน งานรื้อถอน</t>
  </si>
  <si>
    <t>รวมค่าวัสดุและค่าแรง งานประตู - หน้าต่าง พร้อมอุปกรณ์</t>
  </si>
  <si>
    <t>รวมค่าวัสดุและค่าแรง งานปรับปรุงอาคารหอพักนักเรียน</t>
  </si>
  <si>
    <t xml:space="preserve"> - บัญชีค่าแรงงาน / ดำเนินการสำหรับการถอดแบบคำนวณราคากลางงานก่อสร้าง ฉบับปรับปรุง เดือนตุลาคม 2560</t>
  </si>
  <si>
    <t xml:space="preserve">ประมาณราคาเมื่อ </t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</si>
  <si>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6 %  ,  ค่าภาษีมูลค่าเพิ่ม  7 % </t>
  </si>
  <si>
    <t>ภาษี 7%</t>
  </si>
  <si>
    <t>งานระบบปรับอากาศและระบายอากาศ</t>
  </si>
  <si>
    <t>รวมค่าวัสดุและค่าแรง งานระบบปรับอากาศและระบายอากาศ</t>
  </si>
  <si>
    <t>รวมค่าวัสดุและค่าแรง งานปรับปรุงอาคารหอพักนักเรียน (งานครุภัณฑ์)</t>
  </si>
  <si>
    <t>งานปรับปรุงอาคารหอพักนักเรียน (งานครุภัณฑ์)</t>
  </si>
  <si>
    <t xml:space="preserve"> - บัญชีราคามาตรฐาน กองมาตรฐานงบประมาณ 1 สำนักงบประมาณ มกราคม 2561</t>
  </si>
  <si>
    <t>รื้อขนไป</t>
  </si>
  <si>
    <t xml:space="preserve"> – รื้อฝ้าเพดานยิปซั่มบอร์ด (ชั้น 1)</t>
  </si>
  <si>
    <t xml:space="preserve"> – รื้อหน้าต่างบานเลื่อนอลูมิเนียม พร้อมเหล็กดัด (ชั้น 1)</t>
  </si>
  <si>
    <t xml:space="preserve"> – รื้อผนังก่ออิฐ (ชั้น 1)</t>
  </si>
  <si>
    <t xml:space="preserve"> – ทำความสะอาดพื้นหินขัดเดิม พร้อมลงน้ำยาเคลือบ (ชั้น 1)</t>
  </si>
  <si>
    <t>รวมค่าแรง</t>
  </si>
  <si>
    <t xml:space="preserve"> – ผนังปูนฉาบเรียบ (ชั้น 1)</t>
  </si>
  <si>
    <t xml:space="preserve"> – ผนังก่ออิฐมอญครึ่งแผ่น (ชั้น 1)</t>
  </si>
  <si>
    <t xml:space="preserve"> – ฝ้า ACOUSTIC BOARD ฉาบเรียบ (ชั้น 1)</t>
  </si>
  <si>
    <t xml:space="preserve"> – ติดตั้งพรมแผ่นสำเร็จรูป ขนาด 0.50x0.50 ม. (ชั้น 1)</t>
  </si>
  <si>
    <t xml:space="preserve"> – แผ่นบุผนัง ACOUSTIC สำเร็จรูป (ชั้น 1)</t>
  </si>
  <si>
    <t xml:space="preserve"> – เหล็กดัดสำหรับชุดประตู D1 (ชั้น 1)</t>
  </si>
  <si>
    <t xml:space="preserve"> – ประตูเหล็กยืดสำหรับชุดประตู D2 (ชั้น 1)</t>
  </si>
  <si>
    <t xml:space="preserve"> – ย้ายแนวประตูเหล็กทางขึ้นบันได (ชั้น 1)</t>
  </si>
  <si>
    <t>หมวดงานระบบไฟฟ้า</t>
  </si>
  <si>
    <t>หมวดงานอื่นๆ</t>
  </si>
  <si>
    <t>รวมค่าวัสดุและค่าแรง หมวดงานอื่นๆ</t>
  </si>
  <si>
    <t xml:space="preserve">– โถส้วมชักโครกชนิดนั่งราบแบบมีหม้อน้ำ พร้อม STOP VALVE 
</t>
  </si>
  <si>
    <t xml:space="preserve">   (ชั้น 1 และ ห้องพักครู ชั้น 2,4)</t>
  </si>
  <si>
    <t xml:space="preserve"> – อ่างล้างหน้าชนิดฝั่งใต้เคาน์เตอร์ พร้อมอุปกรณ์</t>
  </si>
  <si>
    <t>– ฝักบัวสายอ่อน พร้อมวาล์ว  (ห้องพักครู ชั้น 2,4)</t>
  </si>
  <si>
    <t>– เคาน์เตอร์กรุหินแกรนิต สีดำอินเดีย พร้อม ค.ส.ล. ยาว 2.10 ม. ลึก 0.60 ม.</t>
  </si>
  <si>
    <t>– เคาน์เตอร์กรุหินแกรนิต สีดำอินเดีย พร้อม ค.ส.ล. ยาว 0.80 ม. ลึก 0.60 ม.</t>
  </si>
  <si>
    <t xml:space="preserve">   (ชั้น 1)</t>
  </si>
  <si>
    <t xml:space="preserve">   (ห้องพักครู ชั้น 2,4)</t>
  </si>
  <si>
    <t xml:space="preserve"> – กระจกเงาแบบบานเปลือย ขนาด 2.10 x 1.00 ม. (ชั้น 1)</t>
  </si>
  <si>
    <t xml:space="preserve"> – กระจกเงาแบบบานเปลือย ขนาด 0.80 x 1.00 ม. (ห้องพักครู ชั้น 2,4)</t>
  </si>
  <si>
    <t xml:space="preserve">   (ชั้น 1, ห้องพักครู ชั้น 2,4 และห้องน้ำนักเรียน ชั้น 2-5)</t>
  </si>
  <si>
    <t>– เคาน์เตอร์กรุหินแกรนิต สีดำอินเดีย พร้อม ค.ส.ล. ยาว 1.60 ม. ลึก 0.60 ม.</t>
  </si>
  <si>
    <t xml:space="preserve">   (ห้องน้ำนักเรียน ชั้น 2-5)</t>
  </si>
  <si>
    <t xml:space="preserve"> – กระจกเงาแบบบานเปลือย ขนาด 1.60 x 1.00 ม. (ห้องน้ำนักเรียน ชั้น 2-5)</t>
  </si>
  <si>
    <t xml:space="preserve"> – ทำระบบกันซึมอ่างอาบน้ำ ขนาด 0.70 x 4.20 ม. </t>
  </si>
  <si>
    <t xml:space="preserve">– สายฉีดชำระ พร้อม STOP VALVE </t>
  </si>
  <si>
    <t xml:space="preserve"> – ถังน้ำสำเร็จรูป ขนาด 0.30 x 0.50 x 0.40 ม.</t>
  </si>
  <si>
    <t xml:space="preserve">– ที่ใส่กระดาษชำระ โครเมี่ยม รุ่นมีฝาปิด  (ห้องพักครู ชั้น 2,4)
</t>
  </si>
  <si>
    <t>– ราวตากผ้า สแตนเลส ยาว 0.60 ม.  (ห้องพักครู ชั้น 2,4)</t>
  </si>
  <si>
    <r>
      <t xml:space="preserve">– รูระบายน้ำทิ้งชนิดดับกลิ่น ขนาด </t>
    </r>
    <r>
      <rPr>
        <sz val="12"/>
        <rFont val="Yu Mincho Light"/>
        <family val="1"/>
      </rPr>
      <t>ø</t>
    </r>
    <r>
      <rPr>
        <sz val="12"/>
        <rFont val="TH SarabunPSK"/>
        <family val="2"/>
      </rPr>
      <t xml:space="preserve"> 4"</t>
    </r>
  </si>
  <si>
    <t xml:space="preserve"> – ทาสีฝ้าเพดาน</t>
  </si>
  <si>
    <t xml:space="preserve">   และห้องน้ำนักเรียน ชั้น 2-5)</t>
  </si>
  <si>
    <t xml:space="preserve"> – รื้อกระเบื้องพื้นเดิม (ชั้น 1, ห้องพักครู ชั้น 2,4 และห้องน้ำนักเรียน ชั้น 2-5)</t>
  </si>
  <si>
    <t xml:space="preserve"> – ผนังกรุกระเบื้องเซรามิค ขนาด 6"x6", 8"x8", 12"12" พร้อมปูนกาวปรับระดับ</t>
  </si>
  <si>
    <t xml:space="preserve">   ผิวมัน ระบุสีและลายภายหลัง (ชั้น 1, ห้องพักครู ชั้น 2,4 </t>
  </si>
  <si>
    <t xml:space="preserve"> – รื้อกระเบื้องผนังเดิม (ชั้น 1, ห้องพักครู ชั้น 2,4 และห้องน้ำนักเรียน ชั้น 2-5)</t>
  </si>
  <si>
    <t xml:space="preserve"> – รื้อผนังห้องน้ำสำเร็จรูป (ชั้น 1 และ ห้องน้ำนักเรียน ชั้น 2-5)</t>
  </si>
  <si>
    <t xml:space="preserve"> – รื้อฝ้าเพดาน T-BAR (ชั้น 1, ห้องพักครู ชั้น 2,4 และห้องน้ำนักเรียน ชั้น 2-5)</t>
  </si>
  <si>
    <t xml:space="preserve"> – ทำความสะอาดพื้นหินขัดเดิม พร้อมลงน้ำยาเคลือบ (ชั้น 2-5)</t>
  </si>
  <si>
    <t xml:space="preserve"> – พื้นปูกระเบื้องเซรามิค ขนาด 6"x6", 8"x8", 12"12" พร้อมปูนกาวปรับระดับ</t>
  </si>
  <si>
    <t xml:space="preserve">   ผิวหยาบ ระบุสีและลายภายหลัง (ชั้น 1, ห้องพักครู ชั้น 2,4 </t>
  </si>
  <si>
    <t xml:space="preserve"> – พื้นปูกระเบื้องแกรนิตโต้ ขนาด 
0.30x0.30 ม. 0.30x0.60 ม. หรือ 0.60x0.60 ม.
</t>
  </si>
  <si>
    <t xml:space="preserve">    ผิวมัน มอก.2508-2555 ระบุสีและลายภายหลัง (ชั้น 2-5)</t>
  </si>
  <si>
    <t xml:space="preserve"> – รื้อกระเบื้องยางพื้นเดิม (ชั้น 2-5)</t>
  </si>
  <si>
    <t xml:space="preserve">   ผิวหยาบ ระบุสีและลายภายหลัง โถงหน้าห้องน้ำนักเรียน ชั้น 2-5)</t>
  </si>
  <si>
    <t xml:space="preserve"> – รื้อถอนชักโครกนั่งราบ</t>
  </si>
  <si>
    <t xml:space="preserve"> – รื้อถอนชักโครกนั่งยอง</t>
  </si>
  <si>
    <t xml:space="preserve"> – รื้อถอนอ่างล้างมือ</t>
  </si>
  <si>
    <t xml:space="preserve"> – รื้อถอนงานประตู</t>
  </si>
  <si>
    <t xml:space="preserve"> – รื้อถอนงานหน้าต่าง</t>
  </si>
  <si>
    <t xml:space="preserve"> – รื้องานโคมไฟ</t>
  </si>
  <si>
    <t xml:space="preserve"> – สวิตซ์ไฟทางเดียว</t>
  </si>
  <si>
    <t xml:space="preserve"> – ทาสีพลาสติกภายใน - ภายนอก</t>
  </si>
  <si>
    <t xml:space="preserve"> – ทาสีฝ้าโครงสร้าง</t>
  </si>
  <si>
    <t xml:space="preserve"> – ทาสีลูกกรงระเบียง</t>
  </si>
  <si>
    <t xml:space="preserve"> – ตู้ควบคุมไฟ LC- 1P จำนวน 10 ช่อง</t>
  </si>
  <si>
    <t xml:space="preserve"> – เบรคเกอร์ 1P 20A</t>
  </si>
  <si>
    <t xml:space="preserve"> – เต้ารับTV</t>
  </si>
  <si>
    <t xml:space="preserve"> – ไฟฉุกเฉิน ขนาดไม่น้อยกว่า 35 W.</t>
  </si>
  <si>
    <t xml:space="preserve"> – งานทำระบบกันซึมชนิดทาเสริมใย บริเวณดาดฟ้า</t>
  </si>
  <si>
    <t xml:space="preserve"> – เปลี่ยนบานประตูไม้ D3 (ห้องน้ำ ชั้น 1)</t>
  </si>
  <si>
    <t xml:space="preserve"> – ประตูบานสวิงอลูมิเนียม ลูกฟักกระจก D4</t>
  </si>
  <si>
    <t xml:space="preserve"> – ชุดประตูบานสวิงเดี่ยวและหน้าต่างบานเลื่อนอลูมิเนียม ลูกฟักกระจก D1 (ชั้น 1)</t>
  </si>
  <si>
    <t xml:space="preserve"> – ประตูบานเปิด UPVC ชนิดมีเกล็ดระบายอากาศ D5</t>
  </si>
  <si>
    <t xml:space="preserve"> – ประตูบานสวิงอลูมิเนียม ลูกฟักกระจกพร้อมหน้าต่างบานเกล็ด D6</t>
  </si>
  <si>
    <t xml:space="preserve"> – ประตูบานเปิด ช่อง SERVICE D7</t>
  </si>
  <si>
    <t xml:space="preserve"> – หน้าต่างบานเลื่อนอลูมิเนียม ลูกฟักกระจก W1</t>
  </si>
  <si>
    <t xml:space="preserve"> – หน้าต่างบานเลื่อนอลูมิเนียม ลูกฟักกระจก W2</t>
  </si>
  <si>
    <t xml:space="preserve"> – เหล็กดัดสำหรับชุดหน้าต่าง W2 </t>
  </si>
  <si>
    <t xml:space="preserve"> – ประตูบานเปิดไม้ พร้อมติดประตูเหล็กดัดภายใน D8</t>
  </si>
  <si>
    <t>ลงชื่อ</t>
  </si>
  <si>
    <t>สรุปผลการกำหนดราคากลาง</t>
  </si>
  <si>
    <t>โรงเรียนกีฬาจังหวัดชลบุรี</t>
  </si>
  <si>
    <t xml:space="preserve">หน่วยงานออกแบบแปลนและรายการ   </t>
  </si>
  <si>
    <t>แบบปร. 4(ข)</t>
  </si>
  <si>
    <t xml:space="preserve"> - ราคาสินค้าเฉลี่ยวัสดุก่อสร้าง (ราคาเงินสด ไม่รวมภาษีมูลค่าเพิ่ม ไม่รวมค่าขนส่ง) ของจังหวัด ชลบุรี เดือนตุลาคม 2563</t>
  </si>
  <si>
    <t xml:space="preserve"> – ดวงโคมฟลูออเรสเซนต์ชนิด ติดลอย  หลอด LED T8  1 - 9 W. ตะแกรงสะท้อนแสง</t>
  </si>
  <si>
    <t xml:space="preserve"> – ดวงโคมฟลูออเรสเซนต์ชนิดติดลอย หลอด LED T8 2 - 18 W. ตะแกรงสะท้อนแสง</t>
  </si>
  <si>
    <t xml:space="preserve"> – ดวงโคมฟลูออเรสเซนต์ชนิดติดลอย หลอด LED T8  1 - 18 W. ตะแกรงสะท้อนแสง</t>
  </si>
  <si>
    <t xml:space="preserve"> – เต้ารับไฟฟ้าคู่มีกราด์วมีม่านนิรภัย</t>
  </si>
  <si>
    <t xml:space="preserve"> – เบรคเกอร์ 1P 10A</t>
  </si>
  <si>
    <t xml:space="preserve"> – เบรคเกอร์ 1P 25A</t>
  </si>
  <si>
    <t xml:space="preserve"> – เบรคเกอร์ เมน 2P/63A</t>
  </si>
  <si>
    <t xml:space="preserve"> – สายไฟฟ้า THW  2.5 SQ.MM.</t>
  </si>
  <si>
    <t xml:space="preserve"> – สายไฟฟ้า THW 4 SQ.MM.</t>
  </si>
  <si>
    <t xml:space="preserve"> – สายไฟฟ้า THW 6 SQ.MM.</t>
  </si>
  <si>
    <t xml:space="preserve"> – สายไฟฟ้า THW 16 SQ.MM.</t>
  </si>
  <si>
    <t xml:space="preserve"> – ท่อ PVC สีขาว ขนาด 20 MM.</t>
  </si>
  <si>
    <t xml:space="preserve"> – ท่อ PVC สีขาว ขนาด 25 MM.</t>
  </si>
  <si>
    <t xml:space="preserve"> – รางวายเวย์ขนาด 2''x4''</t>
  </si>
  <si>
    <t xml:space="preserve"> – ซัพพอร์ทรับรางวายเวย์</t>
  </si>
  <si>
    <t xml:space="preserve"> – อุปกรณ์ประกอบการติดตั้งท่อและรางวายเวย์</t>
  </si>
  <si>
    <t>เหมา</t>
  </si>
  <si>
    <t>รวมค่าติดตั้ง</t>
  </si>
  <si>
    <t>9.1 งานประตูเหล็กชั้น 2-5  ความกว้าง 2.95 ม. สูง 3.05 ม.</t>
  </si>
  <si>
    <t xml:space="preserve">   -เหล็กกลมดำขนาด n 1 1/2"</t>
  </si>
  <si>
    <t xml:space="preserve"> -งานตาข่ายเหล็กขนาด # 1/2"x1/2" </t>
  </si>
  <si>
    <t>เส้น</t>
  </si>
  <si>
    <t xml:space="preserve">  -เหล็กแบนขนาด 1 "</t>
  </si>
  <si>
    <t xml:space="preserve">  -งานทาสีเหล็ก</t>
  </si>
  <si>
    <t xml:space="preserve">9.2 งานติดตั้งกันสาด </t>
  </si>
  <si>
    <t>เมตร</t>
  </si>
  <si>
    <t xml:space="preserve"> – (30,000 BTU/Hr,Ceiling Mounted Type) </t>
  </si>
  <si>
    <t xml:space="preserve"> – งานเคลียร์ทำความะอาดพื้น บริเวณดาดฟ้า</t>
  </si>
  <si>
    <t xml:space="preserve"> – ฝ้าเพดานแต่งสกิมฉาบเรียบ (ห้องน้ำ)</t>
  </si>
  <si>
    <t xml:space="preserve"> – โถส้วมนั่งราบ แบบตักน้ำราด (ชั้น 2-5)</t>
  </si>
  <si>
    <t>– ผนังกั้นห้องน้ำสำเร็จรูป หนา 25 มม. (ชั้น 1 และ ห้องน้ำนักเรียน ชั้น 2-5)</t>
  </si>
  <si>
    <t xml:space="preserve"> – งานซ่อมแซ่มระบบท่อน้ำดี และระบบกันซึมห้องน้ำ</t>
  </si>
  <si>
    <t xml:space="preserve"> – ฟลัชวาล์วชนิดกดโถปัสสาวะชาย สแตนเลส </t>
  </si>
  <si>
    <t xml:space="preserve"> – ท่อน้ำทิ้งโถปัสสาวะชายแบบกระปุก  สีโครเมียม</t>
  </si>
  <si>
    <t>ร.ร.กฬ.ชบ. 1/ 2563</t>
  </si>
  <si>
    <t xml:space="preserve">วันที่  </t>
  </si>
  <si>
    <t>งานปรับปรุงอาคารหอพัก  โรงเรียนกีฬาจังหวัดชลบุรี ตำบลหนองไม้แดง อำเภอเมือง จังหวัดชลบุรี 1 แห่ง</t>
  </si>
  <si>
    <t xml:space="preserve">ประมาณราคาโดย  </t>
  </si>
  <si>
    <t>สรุปผลการเสนอราคา</t>
  </si>
  <si>
    <t>สรุปผลการกำหนดราคา</t>
  </si>
  <si>
    <t>(....................................................................)</t>
  </si>
  <si>
    <t>ผู้เสนอราคา</t>
  </si>
  <si>
    <t>ประทับตรา (ถ้ามี)</t>
  </si>
  <si>
    <t>(.................................................................)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</si>
</sst>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&quot;฿&quot;* #,##0_);_(&quot;฿&quot;* \(#,##0\);_(&quot;฿&quot;* &quot;-&quot;_);_(@_)"/>
    <numFmt numFmtId="196" formatCode="_(&quot;฿&quot;* #,##0.00_);_(&quot;฿&quot;* \(#,##0.00\);_(&quot;฿&quot;* &quot;-&quot;??_);_(@_)"/>
    <numFmt numFmtId="197" formatCode="_(* #,##0_);_(* \(#,##0\);_(* &quot;-&quot;??_);_(@_)"/>
    <numFmt numFmtId="198" formatCode="#,##0.0"/>
    <numFmt numFmtId="199" formatCode="0.00000"/>
    <numFmt numFmtId="200" formatCode="0.0"/>
    <numFmt numFmtId="201" formatCode="_-* #,##0_-;\-* #,##0_-;_-* &quot;-&quot;??_-;_-@_-"/>
    <numFmt numFmtId="202" formatCode="0.0000"/>
    <numFmt numFmtId="203" formatCode="_-* #,##0.0000_-;\-* #,##0.0000_-;_-* &quot;-&quot;??_-;_-@_-"/>
    <numFmt numFmtId="204" formatCode="_-* #,##0.00000_-;\-* #,##0.00000_-;_-* &quot;-&quot;??_-;_-@_-"/>
    <numFmt numFmtId="205" formatCode="#,##0_ ;\-#,##0\ "/>
    <numFmt numFmtId="206" formatCode="\t0.00E+00"/>
    <numFmt numFmtId="207" formatCode="&quot;฿&quot;\t#,##0_);\(&quot;฿&quot;\t#,##0\)"/>
    <numFmt numFmtId="208" formatCode="#,##0.0_);\(#,##0.0\)"/>
    <numFmt numFmtId="209" formatCode="\ว\ว/\ด\ด/\ป\ป"/>
    <numFmt numFmtId="210" formatCode="dd\-mmm\-yy_)"/>
    <numFmt numFmtId="211" formatCode="#,##0\ &quot;F&quot;;[Red]\-#,##0\ &quot;F&quot;"/>
    <numFmt numFmtId="212" formatCode="0.0&quot;  &quot;"/>
    <numFmt numFmtId="213" formatCode="&quot;\&quot;#,##0;[Red]&quot;\&quot;\-#,##0"/>
    <numFmt numFmtId="214" formatCode="_ * #,##0_ ;_ * \-#,##0_ ;_ * &quot;-&quot;_ ;_ @_ "/>
    <numFmt numFmtId="215" formatCode="_ * #,##0.00_ ;_ * \-#,##0.00_ ;_ * &quot;-&quot;??_ ;_ @_ "/>
    <numFmt numFmtId="216" formatCode="General_)"/>
    <numFmt numFmtId="217" formatCode="\$#,##0.00;\(\$#,##0.00\)"/>
    <numFmt numFmtId="218" formatCode="\$#,##0;\(\$#,##0\)"/>
    <numFmt numFmtId="219" formatCode="#,##0;\(#,##0\)"/>
    <numFmt numFmtId="220" formatCode="_(* #,##0.0000_);_(* \(#,##0.0000\);_(* &quot;-&quot;??_);_(@_)"/>
    <numFmt numFmtId="221" formatCode="_(* #,##0.00000_);_(* \(#,##0.00000\);_(* &quot;-&quot;??_);_(@_)"/>
    <numFmt numFmtId="222" formatCode="_(* #,##0.000000_);_(* \(#,##0.000000\);_(* &quot;-&quot;??_);_(@_)"/>
    <numFmt numFmtId="223" formatCode="&quot;S$&quot;#,##0;\-&quot;S$&quot;#,##0"/>
    <numFmt numFmtId="224" formatCode="#,##0.0;[Red]#,##0.0"/>
    <numFmt numFmtId="225" formatCode="#,##0.000000&quot; &quot;"/>
  </numFmts>
  <fonts count="9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EucrosiaUPC"/>
      <family val="1"/>
    </font>
    <font>
      <b/>
      <sz val="14"/>
      <name val="CordiaUPC"/>
      <family val="2"/>
    </font>
    <font>
      <sz val="10"/>
      <name val="Arial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6"/>
      <name val="CordiaUPC"/>
      <family val="2"/>
    </font>
    <font>
      <b/>
      <sz val="18"/>
      <name val="CordiaUPC"/>
      <family val="2"/>
    </font>
    <font>
      <sz val="14"/>
      <name val="CordiaUPC"/>
      <family val="2"/>
    </font>
    <font>
      <sz val="14"/>
      <name val="SV Rojchana"/>
      <family val="0"/>
    </font>
    <font>
      <sz val="11"/>
      <name val="?? ?????"/>
      <family val="3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i/>
      <sz val="24"/>
      <color indexed="49"/>
      <name val="Arial Narrow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b/>
      <sz val="11"/>
      <color indexed="63"/>
      <name val="Tahoma"/>
      <family val="2"/>
    </font>
    <font>
      <b/>
      <i/>
      <sz val="18"/>
      <color indexed="28"/>
      <name val="AngsanaUPC"/>
      <family val="1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name val="Times New Roman"/>
      <family val="1"/>
    </font>
    <font>
      <sz val="12"/>
      <name val="¹ÙÅÁÃ¼"/>
      <family val="0"/>
    </font>
    <font>
      <u val="single"/>
      <sz val="16.8"/>
      <color indexed="12"/>
      <name val="AngsanaUPC"/>
      <family val="1"/>
    </font>
    <font>
      <b/>
      <sz val="16"/>
      <color indexed="10"/>
      <name val="EucrosiaUPC"/>
      <family val="1"/>
    </font>
    <font>
      <b/>
      <sz val="20"/>
      <color indexed="11"/>
      <name val="CordiaUPC"/>
      <family val="2"/>
    </font>
    <font>
      <b/>
      <sz val="26"/>
      <color indexed="11"/>
      <name val="CordiaUPC"/>
      <family val="2"/>
    </font>
    <font>
      <b/>
      <sz val="16"/>
      <color indexed="10"/>
      <name val="CordiaUPC"/>
      <family val="2"/>
    </font>
    <font>
      <b/>
      <sz val="16"/>
      <color indexed="10"/>
      <name val="Cordia New"/>
      <family val="2"/>
    </font>
    <font>
      <b/>
      <sz val="18"/>
      <color indexed="12"/>
      <name val="CordiaUPC"/>
      <family val="2"/>
    </font>
    <font>
      <b/>
      <sz val="18"/>
      <color indexed="10"/>
      <name val="CordiaUPC"/>
      <family val="2"/>
    </font>
    <font>
      <sz val="14"/>
      <color indexed="12"/>
      <name val="Cordia New"/>
      <family val="2"/>
    </font>
    <font>
      <b/>
      <sz val="16"/>
      <color indexed="11"/>
      <name val="Cordia New"/>
      <family val="2"/>
    </font>
    <font>
      <b/>
      <sz val="14"/>
      <color indexed="12"/>
      <name val="CordiaUPC"/>
      <family val="2"/>
    </font>
    <font>
      <b/>
      <sz val="14"/>
      <color indexed="15"/>
      <name val="CordiaUPC"/>
      <family val="2"/>
    </font>
    <font>
      <sz val="16"/>
      <color indexed="11"/>
      <name val="Cordia New"/>
      <family val="2"/>
    </font>
    <font>
      <b/>
      <sz val="14"/>
      <color indexed="21"/>
      <name val="CordiaUPC"/>
      <family val="2"/>
    </font>
    <font>
      <b/>
      <sz val="14"/>
      <color indexed="48"/>
      <name val="CordiaUPC"/>
      <family val="2"/>
    </font>
    <font>
      <b/>
      <sz val="14"/>
      <color indexed="8"/>
      <name val="CordiaUPC"/>
      <family val="2"/>
    </font>
    <font>
      <b/>
      <i/>
      <sz val="14"/>
      <color indexed="12"/>
      <name val="CordiaUPC"/>
      <family val="2"/>
    </font>
    <font>
      <b/>
      <i/>
      <sz val="18"/>
      <color indexed="12"/>
      <name val="CordiaUPC"/>
      <family val="2"/>
    </font>
    <font>
      <b/>
      <sz val="14"/>
      <color indexed="10"/>
      <name val="CordiaUPC"/>
      <family val="2"/>
    </font>
    <font>
      <b/>
      <sz val="16"/>
      <color indexed="8"/>
      <name val="CordiaUPC"/>
      <family val="2"/>
    </font>
    <font>
      <b/>
      <sz val="14"/>
      <color indexed="61"/>
      <name val="CordiaUPC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3"/>
      <name val="TH SarabunPSK"/>
      <family val="2"/>
    </font>
    <font>
      <sz val="8"/>
      <name val="AngsanaUPC"/>
      <family val="1"/>
    </font>
    <font>
      <sz val="12"/>
      <name val="Yu Mincho Light"/>
      <family val="1"/>
    </font>
    <font>
      <sz val="16"/>
      <name val="TH SarabunIT๙"/>
      <family val="2"/>
    </font>
    <font>
      <u val="single"/>
      <sz val="16.8"/>
      <name val="AngsanaUPC"/>
      <family val="1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6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216" fontId="0" fillId="0" borderId="0" applyFont="0" applyFill="0" applyBorder="0" applyAlignment="0" applyProtection="0"/>
    <xf numFmtId="213" fontId="13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4" fontId="14" fillId="0" borderId="0" applyFont="0" applyFill="0" applyBorder="0" applyAlignment="0" applyProtection="0"/>
    <xf numFmtId="20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14" fontId="6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9" fontId="6" fillId="2" borderId="0">
      <alignment/>
      <protection/>
    </xf>
    <xf numFmtId="0" fontId="11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27" fillId="0" borderId="1" applyNumberFormat="0" applyFont="0" applyBorder="0" applyAlignment="0" applyProtection="0"/>
    <xf numFmtId="0" fontId="28" fillId="16" borderId="2">
      <alignment horizontal="centerContinuous" vertical="top"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220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55" fillId="0" borderId="0">
      <alignment/>
      <protection/>
    </xf>
    <xf numFmtId="0" fontId="6" fillId="0" borderId="0" applyFill="0" applyBorder="0" applyAlignment="0">
      <protection/>
    </xf>
    <xf numFmtId="208" fontId="14" fillId="0" borderId="0" applyFill="0" applyBorder="0" applyAlignment="0">
      <protection/>
    </xf>
    <xf numFmtId="0" fontId="18" fillId="0" borderId="0" applyFill="0" applyBorder="0" applyAlignment="0">
      <protection/>
    </xf>
    <xf numFmtId="0" fontId="19" fillId="0" borderId="0" applyFill="0" applyBorder="0" applyAlignment="0">
      <protection/>
    </xf>
    <xf numFmtId="0" fontId="19" fillId="0" borderId="0" applyFill="0" applyBorder="0" applyAlignment="0">
      <protection/>
    </xf>
    <xf numFmtId="209" fontId="15" fillId="0" borderId="0" applyFill="0" applyBorder="0" applyAlignment="0">
      <protection/>
    </xf>
    <xf numFmtId="212" fontId="15" fillId="0" borderId="0" applyFill="0" applyBorder="0" applyAlignment="0">
      <protection/>
    </xf>
    <xf numFmtId="208" fontId="14" fillId="0" borderId="0" applyFill="0" applyBorder="0" applyAlignment="0">
      <protection/>
    </xf>
    <xf numFmtId="0" fontId="30" fillId="16" borderId="3" applyNumberFormat="0" applyAlignment="0" applyProtection="0"/>
    <xf numFmtId="0" fontId="31" fillId="21" borderId="4" applyNumberFormat="0" applyAlignment="0" applyProtection="0"/>
    <xf numFmtId="209" fontId="15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219" fontId="54" fillId="0" borderId="0">
      <alignment/>
      <protection/>
    </xf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16" borderId="2">
      <alignment horizontal="centerContinuous" vertical="top"/>
      <protection/>
    </xf>
    <xf numFmtId="208" fontId="14" fillId="0" borderId="0" applyFont="0" applyFill="0" applyBorder="0" applyAlignment="0" applyProtection="0"/>
    <xf numFmtId="217" fontId="54" fillId="0" borderId="0">
      <alignment/>
      <protection/>
    </xf>
    <xf numFmtId="14" fontId="20" fillId="0" borderId="0" applyFill="0" applyBorder="0" applyAlignment="0">
      <protection/>
    </xf>
    <xf numFmtId="15" fontId="1" fillId="6" borderId="0">
      <alignment horizontal="centerContinuous"/>
      <protection/>
    </xf>
    <xf numFmtId="218" fontId="54" fillId="0" borderId="0">
      <alignment/>
      <protection/>
    </xf>
    <xf numFmtId="209" fontId="15" fillId="0" borderId="0" applyFill="0" applyBorder="0" applyAlignment="0">
      <protection/>
    </xf>
    <xf numFmtId="208" fontId="14" fillId="0" borderId="0" applyFill="0" applyBorder="0" applyAlignment="0">
      <protection/>
    </xf>
    <xf numFmtId="209" fontId="15" fillId="0" borderId="0" applyFill="0" applyBorder="0" applyAlignment="0">
      <protection/>
    </xf>
    <xf numFmtId="212" fontId="15" fillId="0" borderId="0" applyFill="0" applyBorder="0" applyAlignment="0">
      <protection/>
    </xf>
    <xf numFmtId="208" fontId="14" fillId="0" borderId="0" applyFill="0" applyBorder="0" applyAlignment="0">
      <protection/>
    </xf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2" borderId="0" applyNumberFormat="0" applyBorder="0" applyAlignment="0" applyProtection="0"/>
    <xf numFmtId="38" fontId="22" fillId="16" borderId="0" applyNumberFormat="0" applyBorder="0" applyAlignment="0" applyProtection="0"/>
    <xf numFmtId="0" fontId="23" fillId="0" borderId="5" applyNumberFormat="0" applyAlignment="0" applyProtection="0"/>
    <xf numFmtId="0" fontId="23" fillId="0" borderId="6">
      <alignment horizontal="left" vertical="center"/>
      <protection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7" borderId="3" applyNumberFormat="0" applyAlignment="0" applyProtection="0"/>
    <xf numFmtId="10" fontId="22" fillId="22" borderId="10" applyNumberFormat="0" applyBorder="0" applyAlignment="0" applyProtection="0"/>
    <xf numFmtId="0" fontId="38" fillId="7" borderId="3" applyNumberFormat="0" applyAlignment="0" applyProtection="0"/>
    <xf numFmtId="209" fontId="15" fillId="0" borderId="0" applyFill="0" applyBorder="0" applyAlignment="0">
      <protection/>
    </xf>
    <xf numFmtId="208" fontId="14" fillId="0" borderId="0" applyFill="0" applyBorder="0" applyAlignment="0">
      <protection/>
    </xf>
    <xf numFmtId="209" fontId="15" fillId="0" borderId="0" applyFill="0" applyBorder="0" applyAlignment="0">
      <protection/>
    </xf>
    <xf numFmtId="212" fontId="15" fillId="0" borderId="0" applyFill="0" applyBorder="0" applyAlignment="0">
      <protection/>
    </xf>
    <xf numFmtId="208" fontId="14" fillId="0" borderId="0" applyFill="0" applyBorder="0" applyAlignment="0">
      <protection/>
    </xf>
    <xf numFmtId="0" fontId="39" fillId="0" borderId="11" applyNumberFormat="0" applyFill="0" applyAlignment="0" applyProtection="0"/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197" fontId="6" fillId="0" borderId="0">
      <alignment/>
      <protection/>
    </xf>
    <xf numFmtId="0" fontId="40" fillId="23" borderId="0" applyNumberFormat="0" applyBorder="0" applyAlignment="0" applyProtection="0"/>
    <xf numFmtId="37" fontId="41" fillId="0" borderId="0">
      <alignment/>
      <protection/>
    </xf>
    <xf numFmtId="211" fontId="1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8" fillId="22" borderId="12" applyNumberFormat="0" applyFont="0" applyAlignment="0" applyProtection="0"/>
    <xf numFmtId="0" fontId="42" fillId="16" borderId="13" applyNumberFormat="0" applyAlignment="0" applyProtection="0"/>
    <xf numFmtId="0" fontId="8" fillId="0" borderId="0" applyFont="0" applyFill="0" applyBorder="0" applyAlignment="0" applyProtection="0"/>
    <xf numFmtId="209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6" fillId="0" borderId="0" applyFont="0" applyFill="0" applyBorder="0" applyAlignment="0" applyProtection="0"/>
    <xf numFmtId="209" fontId="15" fillId="0" borderId="0" applyFill="0" applyBorder="0" applyAlignment="0">
      <protection/>
    </xf>
    <xf numFmtId="208" fontId="14" fillId="0" borderId="0" applyFill="0" applyBorder="0" applyAlignment="0">
      <protection/>
    </xf>
    <xf numFmtId="209" fontId="15" fillId="0" borderId="0" applyFill="0" applyBorder="0" applyAlignment="0">
      <protection/>
    </xf>
    <xf numFmtId="212" fontId="15" fillId="0" borderId="0" applyFill="0" applyBorder="0" applyAlignment="0">
      <protection/>
    </xf>
    <xf numFmtId="208" fontId="14" fillId="0" borderId="0" applyFill="0" applyBorder="0" applyAlignment="0">
      <protection/>
    </xf>
    <xf numFmtId="0" fontId="43" fillId="2" borderId="0">
      <alignment/>
      <protection/>
    </xf>
    <xf numFmtId="0" fontId="18" fillId="0" borderId="0">
      <alignment/>
      <protection/>
    </xf>
    <xf numFmtId="49" fontId="20" fillId="0" borderId="0" applyFill="0" applyBorder="0" applyAlignment="0">
      <protection/>
    </xf>
    <xf numFmtId="0" fontId="19" fillId="0" borderId="0" applyFill="0" applyBorder="0" applyAlignment="0">
      <protection/>
    </xf>
    <xf numFmtId="0" fontId="19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207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30" fillId="16" borderId="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37" fillId="7" borderId="3" applyNumberFormat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42" fillId="16" borderId="13" applyNumberForma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6" fillId="22" borderId="12" applyNumberFormat="0" applyFont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40" fontId="5" fillId="0" borderId="0" xfId="771" applyFont="1" applyAlignment="1">
      <alignment/>
    </xf>
    <xf numFmtId="0" fontId="47" fillId="0" borderId="15" xfId="1222" applyFont="1" applyBorder="1">
      <alignment/>
      <protection/>
    </xf>
    <xf numFmtId="9" fontId="7" fillId="0" borderId="16" xfId="1222" applyNumberFormat="1" applyFont="1" applyBorder="1" applyAlignment="1">
      <alignment horizontal="center"/>
      <protection/>
    </xf>
    <xf numFmtId="40" fontId="7" fillId="0" borderId="17" xfId="771" applyFont="1" applyBorder="1" applyAlignment="1">
      <alignment/>
    </xf>
    <xf numFmtId="40" fontId="5" fillId="0" borderId="18" xfId="771" applyFont="1" applyBorder="1" applyAlignment="1">
      <alignment/>
    </xf>
    <xf numFmtId="40" fontId="5" fillId="0" borderId="16" xfId="771" applyFont="1" applyBorder="1" applyAlignment="1">
      <alignment/>
    </xf>
    <xf numFmtId="40" fontId="10" fillId="0" borderId="0" xfId="771" applyFont="1" applyAlignment="1">
      <alignment horizontal="center" vertical="center"/>
    </xf>
    <xf numFmtId="0" fontId="47" fillId="0" borderId="19" xfId="1222" applyFont="1" applyBorder="1">
      <alignment/>
      <protection/>
    </xf>
    <xf numFmtId="201" fontId="5" fillId="24" borderId="10" xfId="771" applyNumberFormat="1" applyFont="1" applyFill="1" applyBorder="1" applyAlignment="1">
      <alignment/>
    </xf>
    <xf numFmtId="40" fontId="5" fillId="0" borderId="0" xfId="771" applyFont="1" applyAlignment="1">
      <alignment horizontal="right"/>
    </xf>
    <xf numFmtId="201" fontId="5" fillId="25" borderId="10" xfId="771" applyNumberFormat="1" applyFont="1" applyFill="1" applyBorder="1" applyAlignment="1">
      <alignment/>
    </xf>
    <xf numFmtId="201" fontId="7" fillId="0" borderId="10" xfId="771" applyNumberFormat="1" applyFont="1" applyBorder="1" applyAlignment="1">
      <alignment/>
    </xf>
    <xf numFmtId="202" fontId="7" fillId="0" borderId="20" xfId="1222" applyNumberFormat="1" applyFont="1" applyBorder="1" applyAlignment="1">
      <alignment horizontal="center"/>
      <protection/>
    </xf>
    <xf numFmtId="201" fontId="5" fillId="26" borderId="10" xfId="771" applyNumberFormat="1" applyFont="1" applyFill="1" applyBorder="1" applyAlignment="1">
      <alignment/>
    </xf>
    <xf numFmtId="202" fontId="7" fillId="0" borderId="21" xfId="1222" applyNumberFormat="1" applyFont="1" applyBorder="1" applyAlignment="1">
      <alignment horizontal="center"/>
      <protection/>
    </xf>
    <xf numFmtId="202" fontId="7" fillId="0" borderId="22" xfId="1222" applyNumberFormat="1" applyFont="1" applyBorder="1" applyAlignment="1">
      <alignment horizontal="center"/>
      <protection/>
    </xf>
    <xf numFmtId="40" fontId="5" fillId="0" borderId="23" xfId="771" applyFont="1" applyBorder="1" applyAlignment="1">
      <alignment/>
    </xf>
    <xf numFmtId="40" fontId="5" fillId="0" borderId="24" xfId="771" applyFont="1" applyBorder="1" applyAlignment="1">
      <alignment/>
    </xf>
    <xf numFmtId="201" fontId="7" fillId="0" borderId="10" xfId="771" applyNumberFormat="1" applyFont="1" applyBorder="1" applyAlignment="1">
      <alignment horizontal="right"/>
    </xf>
    <xf numFmtId="40" fontId="5" fillId="27" borderId="23" xfId="771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 quotePrefix="1">
      <alignment/>
    </xf>
    <xf numFmtId="49" fontId="50" fillId="0" borderId="0" xfId="0" applyNumberFormat="1" applyFont="1" applyAlignment="1">
      <alignment horizontal="left"/>
    </xf>
    <xf numFmtId="205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25" xfId="0" applyFont="1" applyBorder="1" applyAlignment="1" quotePrefix="1">
      <alignment/>
    </xf>
    <xf numFmtId="0" fontId="52" fillId="0" borderId="26" xfId="1210" applyFont="1" applyBorder="1" applyAlignment="1">
      <alignment horizontal="center"/>
      <protection/>
    </xf>
    <xf numFmtId="0" fontId="53" fillId="0" borderId="26" xfId="1210" applyFont="1" applyBorder="1">
      <alignment/>
      <protection/>
    </xf>
    <xf numFmtId="0" fontId="53" fillId="0" borderId="0" xfId="1210" applyFont="1" applyBorder="1">
      <alignment/>
      <protection/>
    </xf>
    <xf numFmtId="0" fontId="53" fillId="0" borderId="1" xfId="1204" applyFont="1" applyFill="1" applyBorder="1" applyAlignment="1">
      <alignment horizontal="left"/>
      <protection/>
    </xf>
    <xf numFmtId="194" fontId="53" fillId="0" borderId="26" xfId="671" applyNumberFormat="1" applyFont="1" applyBorder="1" applyAlignment="1">
      <alignment horizontal="center"/>
    </xf>
    <xf numFmtId="0" fontId="53" fillId="0" borderId="27" xfId="1204" applyFont="1" applyFill="1" applyBorder="1" applyAlignment="1">
      <alignment horizontal="left"/>
      <protection/>
    </xf>
    <xf numFmtId="0" fontId="53" fillId="0" borderId="28" xfId="1204" applyFont="1" applyFill="1" applyBorder="1" applyAlignment="1">
      <alignment horizontal="center"/>
      <protection/>
    </xf>
    <xf numFmtId="2" fontId="53" fillId="0" borderId="26" xfId="1210" applyNumberFormat="1" applyFont="1" applyBorder="1" applyAlignment="1">
      <alignment horizontal="center"/>
      <protection/>
    </xf>
    <xf numFmtId="194" fontId="53" fillId="0" borderId="26" xfId="762" applyNumberFormat="1" applyFont="1" applyBorder="1" applyAlignment="1">
      <alignment horizontal="center"/>
    </xf>
    <xf numFmtId="49" fontId="53" fillId="0" borderId="1" xfId="1210" applyNumberFormat="1" applyFont="1" applyBorder="1" applyAlignment="1">
      <alignment horizontal="left" vertical="center"/>
      <protection/>
    </xf>
    <xf numFmtId="201" fontId="53" fillId="0" borderId="26" xfId="761" applyNumberFormat="1" applyFont="1" applyBorder="1" applyAlignment="1">
      <alignment/>
    </xf>
    <xf numFmtId="49" fontId="53" fillId="0" borderId="29" xfId="1210" applyNumberFormat="1" applyFont="1" applyBorder="1" applyAlignment="1">
      <alignment horizontal="left"/>
      <protection/>
    </xf>
    <xf numFmtId="0" fontId="53" fillId="0" borderId="0" xfId="1221" applyFont="1" applyAlignment="1">
      <alignment horizontal="right"/>
      <protection/>
    </xf>
    <xf numFmtId="194" fontId="53" fillId="0" borderId="28" xfId="671" applyFont="1" applyBorder="1" applyAlignment="1">
      <alignment/>
    </xf>
    <xf numFmtId="43" fontId="53" fillId="0" borderId="0" xfId="767" applyFont="1" applyFill="1" applyBorder="1" applyAlignment="1">
      <alignment horizontal="left"/>
    </xf>
    <xf numFmtId="0" fontId="53" fillId="0" borderId="0" xfId="1211" applyFont="1" applyBorder="1" applyAlignment="1">
      <alignment horizontal="center"/>
      <protection/>
    </xf>
    <xf numFmtId="201" fontId="53" fillId="0" borderId="0" xfId="770" applyNumberFormat="1" applyFont="1" applyBorder="1" applyAlignment="1">
      <alignment/>
    </xf>
    <xf numFmtId="0" fontId="53" fillId="0" borderId="0" xfId="1211" applyFont="1" applyBorder="1">
      <alignment/>
      <protection/>
    </xf>
    <xf numFmtId="0" fontId="52" fillId="0" borderId="0" xfId="1216" applyFont="1" applyFill="1" applyBorder="1" applyAlignment="1">
      <alignment horizontal="center"/>
      <protection/>
    </xf>
    <xf numFmtId="0" fontId="52" fillId="0" borderId="0" xfId="1216" applyFont="1" applyFill="1" applyBorder="1" applyAlignment="1">
      <alignment/>
      <protection/>
    </xf>
    <xf numFmtId="0" fontId="53" fillId="0" borderId="0" xfId="1216" applyFont="1" applyFill="1" applyBorder="1" applyAlignment="1">
      <alignment horizontal="center"/>
      <protection/>
    </xf>
    <xf numFmtId="194" fontId="53" fillId="0" borderId="0" xfId="763" applyNumberFormat="1" applyFont="1" applyBorder="1" applyAlignment="1">
      <alignment horizontal="center"/>
    </xf>
    <xf numFmtId="194" fontId="52" fillId="0" borderId="0" xfId="763" applyNumberFormat="1" applyFont="1" applyBorder="1" applyAlignment="1">
      <alignment horizontal="center"/>
    </xf>
    <xf numFmtId="0" fontId="53" fillId="0" borderId="0" xfId="1221" applyFont="1">
      <alignment/>
      <protection/>
    </xf>
    <xf numFmtId="0" fontId="53" fillId="0" borderId="0" xfId="1221" applyFont="1" applyAlignment="1">
      <alignment/>
      <protection/>
    </xf>
    <xf numFmtId="0" fontId="53" fillId="0" borderId="27" xfId="1221" applyFont="1" applyBorder="1">
      <alignment/>
      <protection/>
    </xf>
    <xf numFmtId="0" fontId="53" fillId="0" borderId="28" xfId="1221" applyFont="1" applyBorder="1" applyAlignment="1" quotePrefix="1">
      <alignment horizontal="left"/>
      <protection/>
    </xf>
    <xf numFmtId="0" fontId="53" fillId="0" borderId="30" xfId="0" applyFont="1" applyBorder="1" applyAlignment="1">
      <alignment horizontal="left"/>
    </xf>
    <xf numFmtId="194" fontId="53" fillId="0" borderId="28" xfId="671" applyFont="1" applyFill="1" applyBorder="1" applyAlignment="1">
      <alignment/>
    </xf>
    <xf numFmtId="43" fontId="50" fillId="0" borderId="25" xfId="767" applyFont="1" applyFill="1" applyBorder="1" applyAlignment="1">
      <alignment/>
    </xf>
    <xf numFmtId="9" fontId="61" fillId="27" borderId="16" xfId="1222" applyNumberFormat="1" applyFont="1" applyFill="1" applyBorder="1" applyAlignment="1">
      <alignment horizontal="center"/>
      <protection/>
    </xf>
    <xf numFmtId="40" fontId="64" fillId="0" borderId="31" xfId="771" applyFont="1" applyBorder="1" applyAlignment="1">
      <alignment/>
    </xf>
    <xf numFmtId="0" fontId="65" fillId="25" borderId="32" xfId="1222" applyFont="1" applyFill="1" applyBorder="1" applyAlignment="1">
      <alignment horizontal="center"/>
      <protection/>
    </xf>
    <xf numFmtId="0" fontId="65" fillId="25" borderId="33" xfId="1222" applyFont="1" applyFill="1" applyBorder="1" applyAlignment="1">
      <alignment horizontal="center"/>
      <protection/>
    </xf>
    <xf numFmtId="40" fontId="66" fillId="0" borderId="0" xfId="771" applyFont="1" applyAlignment="1">
      <alignment horizontal="right"/>
    </xf>
    <xf numFmtId="40" fontId="67" fillId="0" borderId="0" xfId="771" applyFont="1" applyAlignment="1">
      <alignment/>
    </xf>
    <xf numFmtId="0" fontId="65" fillId="25" borderId="34" xfId="1222" applyFont="1" applyFill="1" applyBorder="1" applyAlignment="1">
      <alignment horizontal="center"/>
      <protection/>
    </xf>
    <xf numFmtId="0" fontId="68" fillId="25" borderId="19" xfId="1222" applyFont="1" applyFill="1" applyBorder="1">
      <alignment/>
      <protection/>
    </xf>
    <xf numFmtId="40" fontId="69" fillId="0" borderId="0" xfId="771" applyFont="1" applyAlignment="1">
      <alignment horizontal="right"/>
    </xf>
    <xf numFmtId="40" fontId="70" fillId="0" borderId="0" xfId="771" applyFont="1" applyFill="1" applyAlignment="1">
      <alignment/>
    </xf>
    <xf numFmtId="40" fontId="71" fillId="0" borderId="0" xfId="771" applyFont="1" applyAlignment="1">
      <alignment horizontal="right"/>
    </xf>
    <xf numFmtId="203" fontId="72" fillId="27" borderId="10" xfId="771" applyNumberFormat="1" applyFont="1" applyFill="1" applyBorder="1" applyAlignment="1">
      <alignment/>
    </xf>
    <xf numFmtId="203" fontId="73" fillId="28" borderId="35" xfId="771" applyNumberFormat="1" applyFont="1" applyFill="1" applyBorder="1" applyAlignment="1">
      <alignment/>
    </xf>
    <xf numFmtId="204" fontId="74" fillId="0" borderId="0" xfId="771" applyNumberFormat="1" applyFont="1" applyAlignment="1">
      <alignment/>
    </xf>
    <xf numFmtId="201" fontId="75" fillId="0" borderId="36" xfId="771" applyNumberFormat="1" applyFont="1" applyBorder="1" applyAlignment="1">
      <alignment/>
    </xf>
    <xf numFmtId="40" fontId="76" fillId="0" borderId="0" xfId="771" applyFont="1" applyAlignment="1">
      <alignment horizontal="right"/>
    </xf>
    <xf numFmtId="201" fontId="60" fillId="0" borderId="0" xfId="771" applyNumberFormat="1" applyFont="1" applyBorder="1" applyAlignment="1">
      <alignment/>
    </xf>
    <xf numFmtId="0" fontId="4" fillId="0" borderId="0" xfId="1222">
      <alignment/>
      <protection/>
    </xf>
    <xf numFmtId="194" fontId="53" fillId="0" borderId="26" xfId="762" applyNumberFormat="1" applyFont="1" applyFill="1" applyBorder="1" applyAlignment="1">
      <alignment horizontal="center"/>
    </xf>
    <xf numFmtId="194" fontId="53" fillId="0" borderId="0" xfId="762" applyNumberFormat="1" applyFont="1" applyBorder="1" applyAlignment="1">
      <alignment horizontal="center"/>
    </xf>
    <xf numFmtId="194" fontId="52" fillId="0" borderId="0" xfId="762" applyNumberFormat="1" applyFont="1" applyBorder="1" applyAlignment="1">
      <alignment horizontal="center"/>
    </xf>
    <xf numFmtId="15" fontId="50" fillId="0" borderId="0" xfId="1226" applyNumberFormat="1" applyFont="1" applyAlignment="1">
      <alignment horizontal="left"/>
      <protection/>
    </xf>
    <xf numFmtId="0" fontId="51" fillId="22" borderId="2" xfId="0" applyFont="1" applyFill="1" applyBorder="1" applyAlignment="1">
      <alignment horizontal="centerContinuous"/>
    </xf>
    <xf numFmtId="0" fontId="51" fillId="22" borderId="37" xfId="0" applyFont="1" applyFill="1" applyBorder="1" applyAlignment="1">
      <alignment horizontal="center"/>
    </xf>
    <xf numFmtId="0" fontId="53" fillId="0" borderId="26" xfId="1218" applyFont="1" applyFill="1" applyBorder="1" applyAlignment="1">
      <alignment horizontal="center"/>
      <protection/>
    </xf>
    <xf numFmtId="194" fontId="53" fillId="0" borderId="26" xfId="762" applyFont="1" applyFill="1" applyBorder="1" applyAlignment="1">
      <alignment horizontal="center"/>
    </xf>
    <xf numFmtId="0" fontId="52" fillId="0" borderId="1" xfId="1207" applyFont="1" applyFill="1" applyBorder="1" applyAlignment="1">
      <alignment/>
      <protection/>
    </xf>
    <xf numFmtId="0" fontId="53" fillId="0" borderId="0" xfId="1210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194" fontId="53" fillId="0" borderId="0" xfId="67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38" xfId="1208" applyFont="1" applyFill="1" applyBorder="1" applyAlignment="1">
      <alignment/>
      <protection/>
    </xf>
    <xf numFmtId="0" fontId="52" fillId="0" borderId="29" xfId="1207" applyFont="1" applyFill="1" applyBorder="1" applyAlignment="1">
      <alignment/>
      <protection/>
    </xf>
    <xf numFmtId="200" fontId="53" fillId="0" borderId="26" xfId="1210" applyNumberFormat="1" applyFont="1" applyBorder="1" applyAlignment="1">
      <alignment horizontal="center"/>
      <protection/>
    </xf>
    <xf numFmtId="194" fontId="53" fillId="0" borderId="28" xfId="671" applyFont="1" applyBorder="1" applyAlignment="1">
      <alignment/>
    </xf>
    <xf numFmtId="0" fontId="50" fillId="0" borderId="0" xfId="1226" applyFont="1">
      <alignment/>
      <protection/>
    </xf>
    <xf numFmtId="0" fontId="77" fillId="0" borderId="0" xfId="1226" applyFont="1" applyAlignment="1">
      <alignment/>
      <protection/>
    </xf>
    <xf numFmtId="0" fontId="78" fillId="0" borderId="0" xfId="1226" applyFont="1" applyAlignment="1" quotePrefix="1">
      <alignment horizontal="left"/>
      <protection/>
    </xf>
    <xf numFmtId="0" fontId="78" fillId="0" borderId="0" xfId="1226" applyFont="1">
      <alignment/>
      <protection/>
    </xf>
    <xf numFmtId="0" fontId="78" fillId="0" borderId="0" xfId="1226" applyFont="1" applyAlignment="1">
      <alignment horizontal="center"/>
      <protection/>
    </xf>
    <xf numFmtId="0" fontId="78" fillId="0" borderId="0" xfId="1226" applyFont="1" applyAlignment="1">
      <alignment horizontal="left"/>
      <protection/>
    </xf>
    <xf numFmtId="0" fontId="79" fillId="0" borderId="0" xfId="1226" applyFont="1" applyAlignment="1">
      <alignment horizontal="center" vertical="center"/>
      <protection/>
    </xf>
    <xf numFmtId="0" fontId="79" fillId="22" borderId="2" xfId="1226" applyFont="1" applyFill="1" applyBorder="1" applyAlignment="1">
      <alignment horizontal="center" vertical="center"/>
      <protection/>
    </xf>
    <xf numFmtId="0" fontId="79" fillId="22" borderId="2" xfId="1226" applyFont="1" applyFill="1" applyBorder="1" applyAlignment="1">
      <alignment horizontal="centerContinuous" vertical="center"/>
      <protection/>
    </xf>
    <xf numFmtId="0" fontId="79" fillId="22" borderId="6" xfId="1226" applyFont="1" applyFill="1" applyBorder="1" applyAlignment="1">
      <alignment horizontal="centerContinuous" vertical="center"/>
      <protection/>
    </xf>
    <xf numFmtId="0" fontId="79" fillId="22" borderId="10" xfId="1226" applyFont="1" applyFill="1" applyBorder="1" applyAlignment="1">
      <alignment horizontal="center" vertical="center"/>
      <protection/>
    </xf>
    <xf numFmtId="0" fontId="78" fillId="0" borderId="39" xfId="1226" applyFont="1" applyBorder="1" applyAlignment="1">
      <alignment horizontal="center"/>
      <protection/>
    </xf>
    <xf numFmtId="0" fontId="78" fillId="0" borderId="39" xfId="1226" applyFont="1" applyBorder="1">
      <alignment/>
      <protection/>
    </xf>
    <xf numFmtId="0" fontId="78" fillId="0" borderId="40" xfId="1226" applyFont="1" applyBorder="1">
      <alignment/>
      <protection/>
    </xf>
    <xf numFmtId="194" fontId="78" fillId="0" borderId="39" xfId="772" applyNumberFormat="1" applyFont="1" applyBorder="1" applyAlignment="1">
      <alignment horizontal="centerContinuous"/>
    </xf>
    <xf numFmtId="0" fontId="50" fillId="0" borderId="40" xfId="1226" applyFont="1" applyBorder="1" applyAlignment="1">
      <alignment horizontal="centerContinuous"/>
      <protection/>
    </xf>
    <xf numFmtId="0" fontId="78" fillId="0" borderId="41" xfId="1226" applyFont="1" applyBorder="1">
      <alignment/>
      <protection/>
    </xf>
    <xf numFmtId="0" fontId="78" fillId="0" borderId="15" xfId="1226" applyFont="1" applyBorder="1" applyAlignment="1">
      <alignment horizontal="center"/>
      <protection/>
    </xf>
    <xf numFmtId="0" fontId="78" fillId="0" borderId="15" xfId="1226" applyFont="1" applyBorder="1">
      <alignment/>
      <protection/>
    </xf>
    <xf numFmtId="0" fontId="78" fillId="0" borderId="0" xfId="1226" applyFont="1" applyBorder="1">
      <alignment/>
      <protection/>
    </xf>
    <xf numFmtId="10" fontId="78" fillId="0" borderId="0" xfId="1226" applyNumberFormat="1" applyFont="1" applyBorder="1">
      <alignment/>
      <protection/>
    </xf>
    <xf numFmtId="194" fontId="78" fillId="0" borderId="15" xfId="772" applyFont="1" applyBorder="1" applyAlignment="1">
      <alignment horizontal="centerContinuous"/>
    </xf>
    <xf numFmtId="0" fontId="50" fillId="0" borderId="0" xfId="1226" applyFont="1" applyAlignment="1">
      <alignment horizontal="centerContinuous"/>
      <protection/>
    </xf>
    <xf numFmtId="0" fontId="78" fillId="0" borderId="42" xfId="1226" applyFont="1" applyBorder="1">
      <alignment/>
      <protection/>
    </xf>
    <xf numFmtId="0" fontId="79" fillId="0" borderId="0" xfId="1226" applyFont="1" applyBorder="1">
      <alignment/>
      <protection/>
    </xf>
    <xf numFmtId="194" fontId="79" fillId="0" borderId="15" xfId="772" applyFont="1" applyBorder="1" applyAlignment="1">
      <alignment horizontal="centerContinuous"/>
    </xf>
    <xf numFmtId="0" fontId="51" fillId="0" borderId="0" xfId="1226" applyFont="1" applyBorder="1" applyAlignment="1">
      <alignment horizontal="centerContinuous"/>
      <protection/>
    </xf>
    <xf numFmtId="0" fontId="50" fillId="0" borderId="0" xfId="1226" applyFont="1" applyBorder="1">
      <alignment/>
      <protection/>
    </xf>
    <xf numFmtId="194" fontId="78" fillId="0" borderId="15" xfId="772" applyNumberFormat="1" applyFont="1" applyBorder="1" applyAlignment="1">
      <alignment horizontal="centerContinuous"/>
    </xf>
    <xf numFmtId="0" fontId="50" fillId="0" borderId="0" xfId="1226" applyFont="1" applyBorder="1" applyAlignment="1">
      <alignment horizontal="centerContinuous"/>
      <protection/>
    </xf>
    <xf numFmtId="0" fontId="79" fillId="0" borderId="15" xfId="1226" applyFont="1" applyBorder="1">
      <alignment/>
      <protection/>
    </xf>
    <xf numFmtId="202" fontId="79" fillId="0" borderId="0" xfId="1226" applyNumberFormat="1" applyFont="1" applyBorder="1">
      <alignment/>
      <protection/>
    </xf>
    <xf numFmtId="0" fontId="78" fillId="0" borderId="43" xfId="1226" applyFont="1" applyBorder="1">
      <alignment/>
      <protection/>
    </xf>
    <xf numFmtId="0" fontId="51" fillId="0" borderId="0" xfId="1226" applyFont="1" applyAlignment="1">
      <alignment horizontal="centerContinuous"/>
      <protection/>
    </xf>
    <xf numFmtId="0" fontId="79" fillId="0" borderId="0" xfId="1226" applyFont="1">
      <alignment/>
      <protection/>
    </xf>
    <xf numFmtId="43" fontId="50" fillId="0" borderId="0" xfId="512" applyFont="1" applyAlignment="1">
      <alignment/>
    </xf>
    <xf numFmtId="194" fontId="50" fillId="0" borderId="0" xfId="1226" applyNumberFormat="1" applyFont="1">
      <alignment/>
      <protection/>
    </xf>
    <xf numFmtId="0" fontId="78" fillId="0" borderId="37" xfId="1226" applyFont="1" applyBorder="1">
      <alignment/>
      <protection/>
    </xf>
    <xf numFmtId="0" fontId="78" fillId="0" borderId="25" xfId="1226" applyFont="1" applyBorder="1">
      <alignment/>
      <protection/>
    </xf>
    <xf numFmtId="0" fontId="78" fillId="0" borderId="21" xfId="1226" applyFont="1" applyBorder="1">
      <alignment/>
      <protection/>
    </xf>
    <xf numFmtId="194" fontId="79" fillId="0" borderId="15" xfId="772" applyNumberFormat="1" applyFont="1" applyBorder="1" applyAlignment="1">
      <alignment horizontal="centerContinuous"/>
    </xf>
    <xf numFmtId="3" fontId="51" fillId="0" borderId="0" xfId="1226" applyNumberFormat="1" applyFont="1" applyBorder="1" applyAlignment="1">
      <alignment horizontal="centerContinuous"/>
      <protection/>
    </xf>
    <xf numFmtId="0" fontId="79" fillId="0" borderId="2" xfId="1226" applyFont="1" applyBorder="1">
      <alignment/>
      <protection/>
    </xf>
    <xf numFmtId="0" fontId="79" fillId="0" borderId="6" xfId="1226" applyFont="1" applyBorder="1" applyAlignment="1" quotePrefix="1">
      <alignment horizontal="left"/>
      <protection/>
    </xf>
    <xf numFmtId="0" fontId="78" fillId="0" borderId="36" xfId="1226" applyFont="1" applyBorder="1">
      <alignment/>
      <protection/>
    </xf>
    <xf numFmtId="0" fontId="78" fillId="0" borderId="0" xfId="1213" applyFont="1" applyFill="1" applyBorder="1" applyAlignment="1">
      <alignment horizontal="center"/>
      <protection/>
    </xf>
    <xf numFmtId="49" fontId="79" fillId="0" borderId="0" xfId="1213" applyNumberFormat="1" applyFont="1" applyFill="1" applyBorder="1" applyAlignment="1">
      <alignment horizontal="center"/>
      <protection/>
    </xf>
    <xf numFmtId="0" fontId="78" fillId="0" borderId="0" xfId="1223" applyFont="1" applyBorder="1" applyAlignment="1">
      <alignment horizontal="center"/>
      <protection/>
    </xf>
    <xf numFmtId="0" fontId="78" fillId="0" borderId="0" xfId="1213" applyFont="1">
      <alignment/>
      <protection/>
    </xf>
    <xf numFmtId="0" fontId="50" fillId="0" borderId="0" xfId="1227" applyFont="1">
      <alignment/>
      <protection/>
    </xf>
    <xf numFmtId="199" fontId="78" fillId="0" borderId="0" xfId="1226" applyNumberFormat="1" applyFont="1" applyBorder="1">
      <alignment/>
      <protection/>
    </xf>
    <xf numFmtId="0" fontId="53" fillId="0" borderId="0" xfId="1212" applyFont="1">
      <alignment/>
      <protection/>
    </xf>
    <xf numFmtId="0" fontId="50" fillId="0" borderId="0" xfId="1212" applyFont="1" applyAlignment="1">
      <alignment horizontal="centerContinuous" vertical="center"/>
      <protection/>
    </xf>
    <xf numFmtId="0" fontId="80" fillId="0" borderId="0" xfId="1212" applyFont="1" applyAlignment="1" quotePrefix="1">
      <alignment horizontal="left" vertical="center"/>
      <protection/>
    </xf>
    <xf numFmtId="0" fontId="50" fillId="0" borderId="0" xfId="1212" applyFont="1" applyAlignment="1">
      <alignment vertical="center"/>
      <protection/>
    </xf>
    <xf numFmtId="0" fontId="50" fillId="0" borderId="44" xfId="1212" applyFont="1" applyBorder="1" applyAlignment="1">
      <alignment horizontal="left"/>
      <protection/>
    </xf>
    <xf numFmtId="0" fontId="50" fillId="0" borderId="45" xfId="1212" applyFont="1" applyBorder="1" applyAlignment="1">
      <alignment horizontal="left"/>
      <protection/>
    </xf>
    <xf numFmtId="0" fontId="51" fillId="0" borderId="45" xfId="1212" applyFont="1" applyBorder="1" applyAlignment="1">
      <alignment horizontal="left"/>
      <protection/>
    </xf>
    <xf numFmtId="0" fontId="50" fillId="0" borderId="45" xfId="1212" applyFont="1" applyBorder="1" applyAlignment="1" quotePrefix="1">
      <alignment horizontal="left"/>
      <protection/>
    </xf>
    <xf numFmtId="0" fontId="50" fillId="0" borderId="45" xfId="1212" applyFont="1" applyBorder="1" applyAlignment="1">
      <alignment/>
      <protection/>
    </xf>
    <xf numFmtId="0" fontId="51" fillId="27" borderId="46" xfId="1212" applyFont="1" applyFill="1" applyBorder="1" applyAlignment="1">
      <alignment horizontal="center"/>
      <protection/>
    </xf>
    <xf numFmtId="0" fontId="50" fillId="0" borderId="30" xfId="1212" applyFont="1" applyBorder="1" applyAlignment="1">
      <alignment horizontal="left"/>
      <protection/>
    </xf>
    <xf numFmtId="0" fontId="50" fillId="0" borderId="27" xfId="1212" applyFont="1" applyBorder="1" applyAlignment="1">
      <alignment horizontal="left"/>
      <protection/>
    </xf>
    <xf numFmtId="0" fontId="51" fillId="0" borderId="27" xfId="1212" applyFont="1" applyBorder="1" applyAlignment="1">
      <alignment horizontal="left"/>
      <protection/>
    </xf>
    <xf numFmtId="0" fontId="53" fillId="0" borderId="27" xfId="1212" applyFont="1" applyBorder="1">
      <alignment/>
      <protection/>
    </xf>
    <xf numFmtId="0" fontId="50" fillId="0" borderId="27" xfId="1212" applyFont="1" applyBorder="1" applyAlignment="1">
      <alignment/>
      <protection/>
    </xf>
    <xf numFmtId="38" fontId="50" fillId="0" borderId="47" xfId="757" applyNumberFormat="1" applyFont="1" applyBorder="1" applyAlignment="1" quotePrefix="1">
      <alignment horizontal="right"/>
    </xf>
    <xf numFmtId="38" fontId="50" fillId="0" borderId="27" xfId="757" applyNumberFormat="1" applyFont="1" applyBorder="1" applyAlignment="1">
      <alignment horizontal="left"/>
    </xf>
    <xf numFmtId="0" fontId="50" fillId="0" borderId="27" xfId="1212" applyFont="1" applyBorder="1" applyAlignment="1" quotePrefix="1">
      <alignment horizontal="left"/>
      <protection/>
    </xf>
    <xf numFmtId="38" fontId="50" fillId="0" borderId="47" xfId="757" applyNumberFormat="1" applyFont="1" applyBorder="1" applyAlignment="1">
      <alignment horizontal="center"/>
    </xf>
    <xf numFmtId="0" fontId="51" fillId="0" borderId="27" xfId="1212" applyFont="1" applyBorder="1" applyAlignment="1" quotePrefix="1">
      <alignment horizontal="left"/>
      <protection/>
    </xf>
    <xf numFmtId="3" fontId="51" fillId="0" borderId="27" xfId="1212" applyNumberFormat="1" applyFont="1" applyBorder="1" applyAlignment="1" quotePrefix="1">
      <alignment horizontal="left"/>
      <protection/>
    </xf>
    <xf numFmtId="38" fontId="51" fillId="0" borderId="27" xfId="757" applyNumberFormat="1" applyFont="1" applyBorder="1" applyAlignment="1">
      <alignment/>
    </xf>
    <xf numFmtId="38" fontId="50" fillId="0" borderId="27" xfId="757" applyNumberFormat="1" applyFont="1" applyBorder="1" applyAlignment="1">
      <alignment horizontal="right"/>
    </xf>
    <xf numFmtId="0" fontId="50" fillId="0" borderId="27" xfId="575" applyFont="1" applyBorder="1" applyAlignment="1">
      <alignment horizontal="left" vertical="center"/>
      <protection/>
    </xf>
    <xf numFmtId="0" fontId="51" fillId="0" borderId="27" xfId="575" applyFont="1" applyBorder="1" applyAlignment="1">
      <alignment horizontal="left" vertical="center"/>
      <protection/>
    </xf>
    <xf numFmtId="17" fontId="51" fillId="0" borderId="27" xfId="575" applyNumberFormat="1" applyFont="1" applyBorder="1" applyAlignment="1">
      <alignment vertical="center"/>
      <protection/>
    </xf>
    <xf numFmtId="38" fontId="50" fillId="0" borderId="1" xfId="511" applyNumberFormat="1" applyFont="1" applyBorder="1" applyAlignment="1">
      <alignment horizontal="left" vertical="center"/>
    </xf>
    <xf numFmtId="38" fontId="50" fillId="0" borderId="29" xfId="757" applyNumberFormat="1" applyFont="1" applyBorder="1" applyAlignment="1">
      <alignment horizontal="left"/>
    </xf>
    <xf numFmtId="0" fontId="50" fillId="0" borderId="48" xfId="1212" applyFont="1" applyBorder="1" applyAlignment="1">
      <alignment horizontal="left"/>
      <protection/>
    </xf>
    <xf numFmtId="0" fontId="50" fillId="0" borderId="49" xfId="575" applyFont="1" applyBorder="1" applyAlignment="1">
      <alignment horizontal="left" vertical="center"/>
      <protection/>
    </xf>
    <xf numFmtId="0" fontId="51" fillId="0" borderId="49" xfId="575" applyFont="1" applyBorder="1" applyAlignment="1">
      <alignment horizontal="left" vertical="center"/>
      <protection/>
    </xf>
    <xf numFmtId="17" fontId="51" fillId="0" borderId="49" xfId="575" applyNumberFormat="1" applyFont="1" applyBorder="1" applyAlignment="1">
      <alignment vertical="center"/>
      <protection/>
    </xf>
    <xf numFmtId="38" fontId="50" fillId="0" borderId="49" xfId="511" applyNumberFormat="1" applyFont="1" applyBorder="1" applyAlignment="1">
      <alignment horizontal="left" vertical="center"/>
    </xf>
    <xf numFmtId="38" fontId="50" fillId="0" borderId="0" xfId="511" applyNumberFormat="1" applyFont="1" applyBorder="1" applyAlignment="1">
      <alignment horizontal="left" vertical="center"/>
    </xf>
    <xf numFmtId="38" fontId="50" fillId="0" borderId="29" xfId="757" applyNumberFormat="1" applyFont="1" applyBorder="1" applyAlignment="1" quotePrefix="1">
      <alignment horizontal="right"/>
    </xf>
    <xf numFmtId="0" fontId="50" fillId="0" borderId="50" xfId="1212" applyFont="1" applyBorder="1" applyAlignment="1">
      <alignment horizontal="left"/>
      <protection/>
    </xf>
    <xf numFmtId="38" fontId="50" fillId="0" borderId="51" xfId="757" applyNumberFormat="1" applyFont="1" applyBorder="1" applyAlignment="1">
      <alignment horizontal="left"/>
    </xf>
    <xf numFmtId="0" fontId="50" fillId="0" borderId="51" xfId="1212" applyFont="1" applyBorder="1" applyAlignment="1" quotePrefix="1">
      <alignment horizontal="left"/>
      <protection/>
    </xf>
    <xf numFmtId="0" fontId="50" fillId="0" borderId="51" xfId="1212" applyFont="1" applyBorder="1" applyAlignment="1">
      <alignment/>
      <protection/>
    </xf>
    <xf numFmtId="0" fontId="50" fillId="0" borderId="51" xfId="1212" applyFont="1" applyBorder="1">
      <alignment/>
      <protection/>
    </xf>
    <xf numFmtId="38" fontId="50" fillId="0" borderId="52" xfId="757" applyNumberFormat="1" applyFont="1" applyBorder="1" applyAlignment="1">
      <alignment horizontal="center"/>
    </xf>
    <xf numFmtId="0" fontId="50" fillId="0" borderId="15" xfId="1212" applyFont="1" applyBorder="1" applyAlignment="1" quotePrefix="1">
      <alignment horizontal="left"/>
      <protection/>
    </xf>
    <xf numFmtId="0" fontId="50" fillId="0" borderId="0" xfId="1212" applyFont="1" applyAlignment="1" quotePrefix="1">
      <alignment horizontal="left"/>
      <protection/>
    </xf>
    <xf numFmtId="0" fontId="50" fillId="0" borderId="0" xfId="1212" applyFont="1" applyAlignment="1">
      <alignment/>
      <protection/>
    </xf>
    <xf numFmtId="0" fontId="50" fillId="0" borderId="0" xfId="1212" applyFont="1" applyAlignment="1">
      <alignment horizontal="left"/>
      <protection/>
    </xf>
    <xf numFmtId="0" fontId="50" fillId="0" borderId="0" xfId="1212" applyFont="1" applyAlignment="1">
      <alignment horizontal="center"/>
      <protection/>
    </xf>
    <xf numFmtId="38" fontId="50" fillId="0" borderId="16" xfId="757" applyNumberFormat="1" applyFont="1" applyBorder="1" applyAlignment="1">
      <alignment horizontal="center"/>
    </xf>
    <xf numFmtId="0" fontId="81" fillId="0" borderId="37" xfId="1212" applyFont="1" applyBorder="1" applyAlignment="1">
      <alignment horizontal="left"/>
      <protection/>
    </xf>
    <xf numFmtId="0" fontId="53" fillId="0" borderId="25" xfId="1212" applyFont="1" applyBorder="1">
      <alignment/>
      <protection/>
    </xf>
    <xf numFmtId="9" fontId="52" fillId="0" borderId="25" xfId="1212" applyNumberFormat="1" applyFont="1" applyBorder="1" applyAlignment="1">
      <alignment horizontal="center" vertical="center"/>
      <protection/>
    </xf>
    <xf numFmtId="9" fontId="52" fillId="0" borderId="25" xfId="1212" applyNumberFormat="1" applyFont="1" applyBorder="1" applyAlignment="1">
      <alignment horizontal="left" vertical="center"/>
      <protection/>
    </xf>
    <xf numFmtId="0" fontId="53" fillId="0" borderId="25" xfId="1212" applyFont="1" applyBorder="1" applyAlignment="1" quotePrefix="1">
      <alignment horizontal="left"/>
      <protection/>
    </xf>
    <xf numFmtId="38" fontId="53" fillId="0" borderId="21" xfId="757" applyNumberFormat="1" applyFont="1" applyBorder="1" applyAlignment="1">
      <alignment horizontal="center"/>
    </xf>
    <xf numFmtId="0" fontId="50" fillId="0" borderId="37" xfId="1212" applyFont="1" applyBorder="1" applyAlignment="1">
      <alignment horizontal="left"/>
      <protection/>
    </xf>
    <xf numFmtId="38" fontId="50" fillId="0" borderId="0" xfId="757" applyNumberFormat="1" applyFont="1" applyBorder="1" applyAlignment="1">
      <alignment horizontal="left"/>
    </xf>
    <xf numFmtId="0" fontId="50" fillId="0" borderId="0" xfId="1212" applyFont="1" applyBorder="1" applyAlignment="1" quotePrefix="1">
      <alignment horizontal="left"/>
      <protection/>
    </xf>
    <xf numFmtId="0" fontId="50" fillId="0" borderId="0" xfId="1212" applyFont="1" applyBorder="1" applyAlignment="1">
      <alignment/>
      <protection/>
    </xf>
    <xf numFmtId="0" fontId="53" fillId="0" borderId="0" xfId="1212" applyFont="1" applyBorder="1">
      <alignment/>
      <protection/>
    </xf>
    <xf numFmtId="0" fontId="52" fillId="0" borderId="0" xfId="1212" applyFont="1">
      <alignment/>
      <protection/>
    </xf>
    <xf numFmtId="0" fontId="51" fillId="0" borderId="41" xfId="1212" applyFont="1" applyBorder="1" applyAlignment="1">
      <alignment horizontal="center"/>
      <protection/>
    </xf>
    <xf numFmtId="0" fontId="50" fillId="0" borderId="39" xfId="1212" applyFont="1" applyBorder="1" applyAlignment="1">
      <alignment/>
      <protection/>
    </xf>
    <xf numFmtId="2" fontId="50" fillId="0" borderId="0" xfId="1212" applyNumberFormat="1" applyFont="1" applyFill="1" applyBorder="1" applyAlignment="1">
      <alignment/>
      <protection/>
    </xf>
    <xf numFmtId="0" fontId="51" fillId="0" borderId="28" xfId="1212" applyFont="1" applyBorder="1" applyAlignment="1">
      <alignment horizontal="center"/>
      <protection/>
    </xf>
    <xf numFmtId="0" fontId="50" fillId="0" borderId="30" xfId="1212" applyFont="1" applyBorder="1" applyAlignment="1">
      <alignment/>
      <protection/>
    </xf>
    <xf numFmtId="2" fontId="50" fillId="0" borderId="27" xfId="1212" applyNumberFormat="1" applyFont="1" applyFill="1" applyBorder="1" applyAlignment="1">
      <alignment/>
      <protection/>
    </xf>
    <xf numFmtId="0" fontId="50" fillId="0" borderId="2" xfId="1212" applyFont="1" applyBorder="1" applyAlignment="1">
      <alignment horizontal="left"/>
      <protection/>
    </xf>
    <xf numFmtId="0" fontId="51" fillId="0" borderId="6" xfId="1212" applyFont="1" applyBorder="1" applyAlignment="1">
      <alignment horizontal="left"/>
      <protection/>
    </xf>
    <xf numFmtId="199" fontId="50" fillId="0" borderId="6" xfId="1212" applyNumberFormat="1" applyFont="1" applyFill="1" applyBorder="1" applyAlignment="1">
      <alignment/>
      <protection/>
    </xf>
    <xf numFmtId="3" fontId="50" fillId="0" borderId="6" xfId="1212" applyNumberFormat="1" applyFont="1" applyFill="1" applyBorder="1" applyAlignment="1">
      <alignment/>
      <protection/>
    </xf>
    <xf numFmtId="194" fontId="52" fillId="0" borderId="30" xfId="757" applyFont="1" applyBorder="1" applyAlignment="1">
      <alignment horizontal="center"/>
    </xf>
    <xf numFmtId="3" fontId="50" fillId="0" borderId="47" xfId="1212" applyNumberFormat="1" applyFont="1" applyFill="1" applyBorder="1" applyAlignment="1">
      <alignment/>
      <protection/>
    </xf>
    <xf numFmtId="2" fontId="51" fillId="29" borderId="39" xfId="1212" applyNumberFormat="1" applyFont="1" applyFill="1" applyBorder="1" applyAlignment="1" quotePrefix="1">
      <alignment/>
      <protection/>
    </xf>
    <xf numFmtId="0" fontId="51" fillId="0" borderId="39" xfId="1212" applyFont="1" applyBorder="1" applyAlignment="1" quotePrefix="1">
      <alignment horizontal="left"/>
      <protection/>
    </xf>
    <xf numFmtId="0" fontId="51" fillId="0" borderId="40" xfId="1212" applyFont="1" applyBorder="1" applyAlignment="1" quotePrefix="1">
      <alignment horizontal="left"/>
      <protection/>
    </xf>
    <xf numFmtId="2" fontId="51" fillId="29" borderId="40" xfId="1212" applyNumberFormat="1" applyFont="1" applyFill="1" applyBorder="1" applyAlignment="1">
      <alignment/>
      <protection/>
    </xf>
    <xf numFmtId="0" fontId="53" fillId="0" borderId="40" xfId="1212" applyFont="1" applyBorder="1">
      <alignment/>
      <protection/>
    </xf>
    <xf numFmtId="0" fontId="51" fillId="0" borderId="2" xfId="1212" applyFont="1" applyBorder="1" applyAlignment="1" quotePrefix="1">
      <alignment horizontal="left"/>
      <protection/>
    </xf>
    <xf numFmtId="0" fontId="50" fillId="0" borderId="6" xfId="1212" applyFont="1" applyBorder="1" applyAlignment="1">
      <alignment horizontal="left"/>
      <protection/>
    </xf>
    <xf numFmtId="194" fontId="52" fillId="0" borderId="10" xfId="757" applyFont="1" applyBorder="1" applyAlignment="1">
      <alignment/>
    </xf>
    <xf numFmtId="199" fontId="50" fillId="0" borderId="2" xfId="1212" applyNumberFormat="1" applyFont="1" applyFill="1" applyBorder="1" applyAlignment="1">
      <alignment horizontal="center"/>
      <protection/>
    </xf>
    <xf numFmtId="0" fontId="51" fillId="0" borderId="0" xfId="1212" applyFont="1">
      <alignment/>
      <protection/>
    </xf>
    <xf numFmtId="0" fontId="50" fillId="0" borderId="0" xfId="1212" applyFont="1" applyBorder="1" applyAlignment="1">
      <alignment horizontal="left"/>
      <protection/>
    </xf>
    <xf numFmtId="0" fontId="50" fillId="0" borderId="0" xfId="1212" applyFont="1" applyFill="1" applyBorder="1" applyAlignment="1">
      <alignment horizontal="left"/>
      <protection/>
    </xf>
    <xf numFmtId="0" fontId="51" fillId="0" borderId="0" xfId="1212" applyFont="1" applyBorder="1" applyAlignment="1">
      <alignment horizontal="left"/>
      <protection/>
    </xf>
    <xf numFmtId="0" fontId="50" fillId="0" borderId="0" xfId="1227" applyFont="1" applyAlignment="1">
      <alignment horizontal="right"/>
      <protection/>
    </xf>
    <xf numFmtId="194" fontId="79" fillId="0" borderId="0" xfId="764" applyFont="1" applyFill="1" applyBorder="1" applyAlignment="1">
      <alignment/>
    </xf>
    <xf numFmtId="0" fontId="79" fillId="0" borderId="0" xfId="1223" applyFont="1" applyBorder="1" applyAlignment="1">
      <alignment horizontal="center"/>
      <protection/>
    </xf>
    <xf numFmtId="0" fontId="78" fillId="0" borderId="0" xfId="1219" applyFont="1" applyBorder="1" applyAlignment="1">
      <alignment horizontal="center"/>
      <protection/>
    </xf>
    <xf numFmtId="0" fontId="79" fillId="0" borderId="40" xfId="1226" applyFont="1" applyBorder="1" applyAlignment="1" quotePrefix="1">
      <alignment horizontal="left"/>
      <protection/>
    </xf>
    <xf numFmtId="0" fontId="79" fillId="0" borderId="40" xfId="1226" applyFont="1" applyBorder="1" applyAlignment="1">
      <alignment horizontal="center"/>
      <protection/>
    </xf>
    <xf numFmtId="0" fontId="79" fillId="0" borderId="0" xfId="1226" applyFont="1" applyBorder="1" applyAlignment="1">
      <alignment horizontal="center"/>
      <protection/>
    </xf>
    <xf numFmtId="0" fontId="53" fillId="0" borderId="0" xfId="1219" applyFont="1" applyBorder="1" applyAlignment="1">
      <alignment horizontal="center"/>
      <protection/>
    </xf>
    <xf numFmtId="0" fontId="53" fillId="0" borderId="28" xfId="1205" applyFont="1" applyFill="1" applyBorder="1" applyAlignment="1">
      <alignment horizontal="center"/>
      <protection/>
    </xf>
    <xf numFmtId="194" fontId="53" fillId="0" borderId="28" xfId="671" applyFont="1" applyFill="1" applyBorder="1" applyAlignment="1">
      <alignment/>
    </xf>
    <xf numFmtId="0" fontId="78" fillId="0" borderId="0" xfId="1224" applyFont="1">
      <alignment/>
      <protection/>
    </xf>
    <xf numFmtId="0" fontId="78" fillId="0" borderId="0" xfId="1224" applyFont="1" applyAlignment="1">
      <alignment horizontal="left"/>
      <protection/>
    </xf>
    <xf numFmtId="0" fontId="78" fillId="0" borderId="0" xfId="1209" applyFont="1">
      <alignment/>
      <protection/>
    </xf>
    <xf numFmtId="0" fontId="78" fillId="0" borderId="0" xfId="1228" applyFont="1">
      <alignment/>
      <protection/>
    </xf>
    <xf numFmtId="0" fontId="50" fillId="0" borderId="0" xfId="1228" applyFont="1">
      <alignment/>
      <protection/>
    </xf>
    <xf numFmtId="0" fontId="78" fillId="0" borderId="0" xfId="1225" applyFont="1">
      <alignment/>
      <protection/>
    </xf>
    <xf numFmtId="0" fontId="78" fillId="0" borderId="0" xfId="576" applyFont="1">
      <alignment/>
      <protection/>
    </xf>
    <xf numFmtId="0" fontId="78" fillId="0" borderId="0" xfId="1225" applyFont="1" applyAlignment="1">
      <alignment horizontal="left"/>
      <protection/>
    </xf>
    <xf numFmtId="0" fontId="78" fillId="0" borderId="0" xfId="1226" applyFont="1" applyAlignment="1">
      <alignment/>
      <protection/>
    </xf>
    <xf numFmtId="0" fontId="89" fillId="0" borderId="0" xfId="1224" applyFont="1">
      <alignment/>
      <protection/>
    </xf>
    <xf numFmtId="0" fontId="52" fillId="30" borderId="26" xfId="1210" applyFont="1" applyFill="1" applyBorder="1" applyAlignment="1">
      <alignment horizontal="center"/>
      <protection/>
    </xf>
    <xf numFmtId="0" fontId="52" fillId="30" borderId="38" xfId="1207" applyFont="1" applyFill="1" applyBorder="1" applyAlignment="1">
      <alignment/>
      <protection/>
    </xf>
    <xf numFmtId="0" fontId="52" fillId="30" borderId="1" xfId="1207" applyFont="1" applyFill="1" applyBorder="1" applyAlignment="1" quotePrefix="1">
      <alignment/>
      <protection/>
    </xf>
    <xf numFmtId="49" fontId="53" fillId="30" borderId="29" xfId="1210" applyNumberFormat="1" applyFont="1" applyFill="1" applyBorder="1" applyAlignment="1">
      <alignment horizontal="left"/>
      <protection/>
    </xf>
    <xf numFmtId="201" fontId="53" fillId="30" borderId="26" xfId="761" applyNumberFormat="1" applyFont="1" applyFill="1" applyBorder="1" applyAlignment="1">
      <alignment/>
    </xf>
    <xf numFmtId="0" fontId="53" fillId="30" borderId="26" xfId="1218" applyFont="1" applyFill="1" applyBorder="1" applyAlignment="1">
      <alignment horizontal="center"/>
      <protection/>
    </xf>
    <xf numFmtId="194" fontId="53" fillId="30" borderId="26" xfId="762" applyNumberFormat="1" applyFont="1" applyFill="1" applyBorder="1" applyAlignment="1">
      <alignment horizontal="center"/>
    </xf>
    <xf numFmtId="194" fontId="53" fillId="30" borderId="26" xfId="762" applyFont="1" applyFill="1" applyBorder="1" applyAlignment="1">
      <alignment horizontal="center"/>
    </xf>
    <xf numFmtId="0" fontId="53" fillId="30" borderId="26" xfId="1210" applyFont="1" applyFill="1" applyBorder="1">
      <alignment/>
      <protection/>
    </xf>
    <xf numFmtId="0" fontId="53" fillId="30" borderId="0" xfId="1210" applyFont="1" applyFill="1" applyBorder="1">
      <alignment/>
      <protection/>
    </xf>
    <xf numFmtId="201" fontId="53" fillId="31" borderId="10" xfId="769" applyNumberFormat="1" applyFont="1" applyFill="1" applyBorder="1" applyAlignment="1">
      <alignment/>
    </xf>
    <xf numFmtId="194" fontId="53" fillId="31" borderId="10" xfId="762" applyNumberFormat="1" applyFont="1" applyFill="1" applyBorder="1" applyAlignment="1">
      <alignment horizontal="center"/>
    </xf>
    <xf numFmtId="194" fontId="52" fillId="31" borderId="53" xfId="762" applyNumberFormat="1" applyFont="1" applyFill="1" applyBorder="1" applyAlignment="1">
      <alignment horizontal="center"/>
    </xf>
    <xf numFmtId="0" fontId="53" fillId="31" borderId="10" xfId="1210" applyFont="1" applyFill="1" applyBorder="1">
      <alignment/>
      <protection/>
    </xf>
    <xf numFmtId="0" fontId="53" fillId="31" borderId="10" xfId="1210" applyFont="1" applyFill="1" applyBorder="1" applyAlignment="1">
      <alignment horizontal="center"/>
      <protection/>
    </xf>
    <xf numFmtId="0" fontId="53" fillId="31" borderId="10" xfId="1217" applyFont="1" applyFill="1" applyBorder="1" applyAlignment="1">
      <alignment horizontal="center"/>
      <protection/>
    </xf>
    <xf numFmtId="0" fontId="53" fillId="31" borderId="0" xfId="1221" applyFont="1" applyFill="1">
      <alignment/>
      <protection/>
    </xf>
    <xf numFmtId="0" fontId="53" fillId="30" borderId="10" xfId="1210" applyFont="1" applyFill="1" applyBorder="1" applyAlignment="1">
      <alignment horizontal="center"/>
      <protection/>
    </xf>
    <xf numFmtId="201" fontId="53" fillId="30" borderId="10" xfId="769" applyNumberFormat="1" applyFont="1" applyFill="1" applyBorder="1" applyAlignment="1">
      <alignment/>
    </xf>
    <xf numFmtId="0" fontId="53" fillId="30" borderId="10" xfId="1217" applyFont="1" applyFill="1" applyBorder="1" applyAlignment="1">
      <alignment horizontal="center"/>
      <protection/>
    </xf>
    <xf numFmtId="194" fontId="53" fillId="30" borderId="10" xfId="762" applyNumberFormat="1" applyFont="1" applyFill="1" applyBorder="1" applyAlignment="1">
      <alignment horizontal="center"/>
    </xf>
    <xf numFmtId="194" fontId="52" fillId="30" borderId="53" xfId="762" applyNumberFormat="1" applyFont="1" applyFill="1" applyBorder="1" applyAlignment="1">
      <alignment horizontal="center"/>
    </xf>
    <xf numFmtId="0" fontId="53" fillId="30" borderId="0" xfId="1221" applyFont="1" applyFill="1">
      <alignment/>
      <protection/>
    </xf>
    <xf numFmtId="0" fontId="53" fillId="0" borderId="0" xfId="1220" applyFont="1" applyBorder="1" applyAlignment="1">
      <alignment/>
      <protection/>
    </xf>
    <xf numFmtId="15" fontId="50" fillId="0" borderId="0" xfId="0" applyNumberFormat="1" applyFont="1" applyAlignment="1">
      <alignment horizontal="left"/>
    </xf>
    <xf numFmtId="0" fontId="53" fillId="30" borderId="10" xfId="1210" applyFont="1" applyFill="1" applyBorder="1">
      <alignment/>
      <protection/>
    </xf>
    <xf numFmtId="0" fontId="78" fillId="0" borderId="0" xfId="1225" applyFont="1" applyAlignment="1">
      <alignment horizontal="center"/>
      <protection/>
    </xf>
    <xf numFmtId="0" fontId="78" fillId="0" borderId="0" xfId="1209" applyFont="1" applyAlignment="1">
      <alignment horizontal="right"/>
      <protection/>
    </xf>
    <xf numFmtId="0" fontId="78" fillId="0" borderId="0" xfId="1209" applyFont="1" applyAlignment="1">
      <alignment horizontal="left"/>
      <protection/>
    </xf>
    <xf numFmtId="0" fontId="50" fillId="0" borderId="0" xfId="1224" applyFont="1" applyAlignment="1">
      <alignment horizontal="center"/>
      <protection/>
    </xf>
    <xf numFmtId="3" fontId="53" fillId="0" borderId="28" xfId="0" applyNumberFormat="1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 quotePrefix="1">
      <alignment/>
    </xf>
    <xf numFmtId="49" fontId="50" fillId="0" borderId="0" xfId="0" applyNumberFormat="1" applyFont="1" applyAlignment="1">
      <alignment horizontal="left"/>
    </xf>
    <xf numFmtId="15" fontId="50" fillId="0" borderId="0" xfId="1226" applyNumberFormat="1" applyFont="1" applyAlignment="1">
      <alignment horizontal="left"/>
      <protection/>
    </xf>
    <xf numFmtId="0" fontId="50" fillId="0" borderId="0" xfId="0" applyFont="1" applyAlignment="1">
      <alignment/>
    </xf>
    <xf numFmtId="205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3" fontId="50" fillId="0" borderId="0" xfId="767" applyFont="1" applyFill="1" applyBorder="1" applyAlignment="1">
      <alignment horizontal="left" vertical="center"/>
    </xf>
    <xf numFmtId="0" fontId="50" fillId="0" borderId="25" xfId="0" applyFont="1" applyBorder="1" applyAlignment="1" quotePrefix="1">
      <alignment/>
    </xf>
    <xf numFmtId="43" fontId="50" fillId="0" borderId="25" xfId="767" applyFont="1" applyFill="1" applyBorder="1" applyAlignment="1">
      <alignment/>
    </xf>
    <xf numFmtId="0" fontId="51" fillId="22" borderId="2" xfId="0" applyFont="1" applyFill="1" applyBorder="1" applyAlignment="1">
      <alignment horizontal="centerContinuous"/>
    </xf>
    <xf numFmtId="0" fontId="50" fillId="0" borderId="0" xfId="0" applyFont="1" applyBorder="1" applyAlignment="1">
      <alignment/>
    </xf>
    <xf numFmtId="0" fontId="51" fillId="22" borderId="37" xfId="0" applyFont="1" applyFill="1" applyBorder="1" applyAlignment="1">
      <alignment horizontal="center"/>
    </xf>
    <xf numFmtId="0" fontId="52" fillId="30" borderId="26" xfId="1210" applyFont="1" applyFill="1" applyBorder="1" applyAlignment="1">
      <alignment horizontal="center"/>
      <protection/>
    </xf>
    <xf numFmtId="0" fontId="52" fillId="30" borderId="38" xfId="1207" applyFont="1" applyFill="1" applyBorder="1" applyAlignment="1">
      <alignment/>
      <protection/>
    </xf>
    <xf numFmtId="0" fontId="52" fillId="30" borderId="1" xfId="1207" applyFont="1" applyFill="1" applyBorder="1" applyAlignment="1" quotePrefix="1">
      <alignment/>
      <protection/>
    </xf>
    <xf numFmtId="49" fontId="53" fillId="30" borderId="29" xfId="1210" applyNumberFormat="1" applyFont="1" applyFill="1" applyBorder="1" applyAlignment="1">
      <alignment horizontal="left"/>
      <protection/>
    </xf>
    <xf numFmtId="201" fontId="53" fillId="30" borderId="26" xfId="761" applyNumberFormat="1" applyFont="1" applyFill="1" applyBorder="1" applyAlignment="1">
      <alignment/>
    </xf>
    <xf numFmtId="0" fontId="53" fillId="30" borderId="26" xfId="1218" applyFont="1" applyFill="1" applyBorder="1" applyAlignment="1">
      <alignment horizontal="center"/>
      <protection/>
    </xf>
    <xf numFmtId="194" fontId="53" fillId="30" borderId="26" xfId="762" applyNumberFormat="1" applyFont="1" applyFill="1" applyBorder="1" applyAlignment="1">
      <alignment horizontal="center"/>
    </xf>
    <xf numFmtId="194" fontId="53" fillId="30" borderId="26" xfId="762" applyFont="1" applyFill="1" applyBorder="1" applyAlignment="1">
      <alignment horizontal="center"/>
    </xf>
    <xf numFmtId="0" fontId="53" fillId="30" borderId="26" xfId="1210" applyFont="1" applyFill="1" applyBorder="1" applyAlignment="1">
      <alignment horizontal="center"/>
      <protection/>
    </xf>
    <xf numFmtId="0" fontId="53" fillId="30" borderId="0" xfId="1210" applyFont="1" applyFill="1" applyBorder="1">
      <alignment/>
      <protection/>
    </xf>
    <xf numFmtId="0" fontId="53" fillId="30" borderId="0" xfId="1210" applyFont="1" applyFill="1" applyBorder="1" applyAlignment="1">
      <alignment horizontal="center"/>
      <protection/>
    </xf>
    <xf numFmtId="0" fontId="52" fillId="0" borderId="26" xfId="1210" applyFont="1" applyBorder="1" applyAlignment="1">
      <alignment horizontal="center"/>
      <protection/>
    </xf>
    <xf numFmtId="0" fontId="52" fillId="0" borderId="38" xfId="1204" applyFont="1" applyFill="1" applyBorder="1" applyAlignment="1">
      <alignment/>
      <protection/>
    </xf>
    <xf numFmtId="49" fontId="53" fillId="0" borderId="1" xfId="1210" applyNumberFormat="1" applyFont="1" applyBorder="1" applyAlignment="1">
      <alignment horizontal="left"/>
      <protection/>
    </xf>
    <xf numFmtId="49" fontId="53" fillId="0" borderId="29" xfId="1210" applyNumberFormat="1" applyFont="1" applyBorder="1" applyAlignment="1">
      <alignment horizontal="left"/>
      <protection/>
    </xf>
    <xf numFmtId="201" fontId="53" fillId="0" borderId="26" xfId="769" applyNumberFormat="1" applyFont="1" applyBorder="1" applyAlignment="1">
      <alignment/>
    </xf>
    <xf numFmtId="0" fontId="53" fillId="0" borderId="26" xfId="1204" applyFont="1" applyFill="1" applyBorder="1" applyAlignment="1">
      <alignment horizontal="center"/>
      <protection/>
    </xf>
    <xf numFmtId="194" fontId="53" fillId="0" borderId="26" xfId="671" applyNumberFormat="1" applyFont="1" applyBorder="1" applyAlignment="1">
      <alignment horizontal="center"/>
    </xf>
    <xf numFmtId="0" fontId="53" fillId="0" borderId="26" xfId="1210" applyFont="1" applyBorder="1" applyAlignment="1">
      <alignment horizontal="center"/>
      <protection/>
    </xf>
    <xf numFmtId="0" fontId="53" fillId="0" borderId="0" xfId="1210" applyFont="1" applyBorder="1">
      <alignment/>
      <protection/>
    </xf>
    <xf numFmtId="0" fontId="53" fillId="0" borderId="1" xfId="1204" applyFont="1" applyFill="1" applyBorder="1" applyAlignment="1">
      <alignment/>
      <protection/>
    </xf>
    <xf numFmtId="194" fontId="53" fillId="0" borderId="28" xfId="671" applyFont="1" applyBorder="1" applyAlignment="1">
      <alignment/>
    </xf>
    <xf numFmtId="0" fontId="53" fillId="0" borderId="28" xfId="1204" applyFont="1" applyFill="1" applyBorder="1" applyAlignment="1">
      <alignment horizontal="center"/>
      <protection/>
    </xf>
    <xf numFmtId="38" fontId="53" fillId="0" borderId="38" xfId="760" applyNumberFormat="1" applyFont="1" applyBorder="1" applyAlignment="1" applyProtection="1">
      <alignment horizontal="left"/>
      <protection/>
    </xf>
    <xf numFmtId="0" fontId="53" fillId="0" borderId="27" xfId="1204" applyFont="1" applyFill="1" applyBorder="1" applyAlignment="1" quotePrefix="1">
      <alignment horizontal="left"/>
      <protection/>
    </xf>
    <xf numFmtId="49" fontId="53" fillId="0" borderId="1" xfId="1210" applyNumberFormat="1" applyFont="1" applyBorder="1" applyAlignment="1">
      <alignment horizontal="left" vertical="center"/>
      <protection/>
    </xf>
    <xf numFmtId="194" fontId="53" fillId="0" borderId="26" xfId="765" applyNumberFormat="1" applyFont="1" applyBorder="1" applyAlignment="1">
      <alignment horizontal="center"/>
    </xf>
    <xf numFmtId="194" fontId="53" fillId="0" borderId="26" xfId="671" applyNumberFormat="1" applyFont="1" applyFill="1" applyBorder="1" applyAlignment="1">
      <alignment horizontal="center"/>
    </xf>
    <xf numFmtId="194" fontId="53" fillId="0" borderId="0" xfId="671" applyFont="1" applyBorder="1" applyAlignment="1">
      <alignment/>
    </xf>
    <xf numFmtId="194" fontId="53" fillId="0" borderId="0" xfId="671" applyFont="1" applyBorder="1" applyAlignment="1">
      <alignment/>
    </xf>
    <xf numFmtId="0" fontId="53" fillId="0" borderId="27" xfId="1204" applyFont="1" applyFill="1" applyBorder="1" applyAlignment="1">
      <alignment horizontal="left"/>
      <protection/>
    </xf>
    <xf numFmtId="2" fontId="53" fillId="0" borderId="26" xfId="1210" applyNumberFormat="1" applyFont="1" applyBorder="1" applyAlignment="1">
      <alignment horizontal="center"/>
      <protection/>
    </xf>
    <xf numFmtId="0" fontId="53" fillId="0" borderId="1" xfId="1204" applyFont="1" applyFill="1" applyBorder="1" applyAlignment="1">
      <alignment horizontal="left"/>
      <protection/>
    </xf>
    <xf numFmtId="0" fontId="53" fillId="31" borderId="10" xfId="1210" applyFont="1" applyFill="1" applyBorder="1" applyAlignment="1">
      <alignment horizontal="center" vertical="center"/>
      <protection/>
    </xf>
    <xf numFmtId="201" fontId="53" fillId="31" borderId="10" xfId="769" applyNumberFormat="1" applyFont="1" applyFill="1" applyBorder="1" applyAlignment="1">
      <alignment/>
    </xf>
    <xf numFmtId="0" fontId="53" fillId="31" borderId="10" xfId="1215" applyFont="1" applyFill="1" applyBorder="1" applyAlignment="1">
      <alignment horizontal="center"/>
      <protection/>
    </xf>
    <xf numFmtId="194" fontId="53" fillId="31" borderId="10" xfId="762" applyNumberFormat="1" applyFont="1" applyFill="1" applyBorder="1" applyAlignment="1">
      <alignment horizontal="center"/>
    </xf>
    <xf numFmtId="194" fontId="52" fillId="31" borderId="53" xfId="762" applyNumberFormat="1" applyFont="1" applyFill="1" applyBorder="1" applyAlignment="1">
      <alignment horizontal="center"/>
    </xf>
    <xf numFmtId="0" fontId="53" fillId="31" borderId="10" xfId="1210" applyFont="1" applyFill="1" applyBorder="1" applyAlignment="1">
      <alignment horizontal="center"/>
      <protection/>
    </xf>
    <xf numFmtId="1" fontId="52" fillId="0" borderId="26" xfId="1210" applyNumberFormat="1" applyFont="1" applyBorder="1" applyAlignment="1">
      <alignment horizontal="center"/>
      <protection/>
    </xf>
    <xf numFmtId="0" fontId="52" fillId="0" borderId="38" xfId="1206" applyFont="1" applyFill="1" applyBorder="1" applyAlignment="1">
      <alignment/>
      <protection/>
    </xf>
    <xf numFmtId="0" fontId="53" fillId="0" borderId="1" xfId="1221" applyFont="1" applyBorder="1">
      <alignment/>
      <protection/>
    </xf>
    <xf numFmtId="0" fontId="53" fillId="0" borderId="26" xfId="1207" applyFont="1" applyFill="1" applyBorder="1" applyAlignment="1">
      <alignment horizontal="center"/>
      <protection/>
    </xf>
    <xf numFmtId="43" fontId="53" fillId="0" borderId="38" xfId="769" applyFont="1" applyBorder="1" applyAlignment="1">
      <alignment horizontal="center"/>
    </xf>
    <xf numFmtId="194" fontId="53" fillId="0" borderId="38" xfId="768" applyNumberFormat="1" applyFont="1" applyBorder="1" applyAlignment="1">
      <alignment horizontal="center"/>
    </xf>
    <xf numFmtId="194" fontId="53" fillId="0" borderId="38" xfId="768" applyNumberFormat="1" applyFont="1" applyFill="1" applyBorder="1" applyAlignment="1">
      <alignment horizontal="center"/>
    </xf>
    <xf numFmtId="0" fontId="53" fillId="0" borderId="26" xfId="1221" applyFont="1" applyBorder="1" applyAlignment="1" quotePrefix="1">
      <alignment horizontal="center"/>
      <protection/>
    </xf>
    <xf numFmtId="194" fontId="53" fillId="25" borderId="0" xfId="671" applyFont="1" applyFill="1" applyBorder="1" applyAlignment="1">
      <alignment/>
    </xf>
    <xf numFmtId="194" fontId="53" fillId="25" borderId="0" xfId="671" applyFont="1" applyFill="1" applyBorder="1" applyAlignment="1">
      <alignment/>
    </xf>
    <xf numFmtId="194" fontId="53" fillId="0" borderId="26" xfId="671" applyFont="1" applyBorder="1" applyAlignment="1">
      <alignment/>
    </xf>
    <xf numFmtId="43" fontId="53" fillId="0" borderId="26" xfId="769" applyNumberFormat="1" applyFont="1" applyBorder="1" applyAlignment="1">
      <alignment/>
    </xf>
    <xf numFmtId="201" fontId="53" fillId="0" borderId="28" xfId="766" applyNumberFormat="1" applyFont="1" applyFill="1" applyBorder="1" applyAlignment="1">
      <alignment horizontal="center"/>
    </xf>
    <xf numFmtId="194" fontId="53" fillId="0" borderId="26" xfId="757" applyNumberFormat="1" applyFont="1" applyFill="1" applyBorder="1" applyAlignment="1">
      <alignment horizontal="center"/>
    </xf>
    <xf numFmtId="0" fontId="53" fillId="0" borderId="27" xfId="1221" applyFont="1" applyBorder="1">
      <alignment/>
      <protection/>
    </xf>
    <xf numFmtId="197" fontId="53" fillId="0" borderId="26" xfId="671" applyNumberFormat="1" applyFont="1" applyFill="1" applyBorder="1" applyAlignment="1">
      <alignment horizontal="center"/>
    </xf>
    <xf numFmtId="0" fontId="53" fillId="0" borderId="28" xfId="1221" applyFont="1" applyBorder="1" applyAlignment="1" quotePrefix="1">
      <alignment horizontal="center"/>
      <protection/>
    </xf>
    <xf numFmtId="0" fontId="53" fillId="31" borderId="10" xfId="1217" applyFont="1" applyFill="1" applyBorder="1" applyAlignment="1">
      <alignment horizontal="center"/>
      <protection/>
    </xf>
    <xf numFmtId="0" fontId="53" fillId="31" borderId="0" xfId="1221" applyFont="1" applyFill="1">
      <alignment/>
      <protection/>
    </xf>
    <xf numFmtId="49" fontId="52" fillId="0" borderId="1" xfId="1210" applyNumberFormat="1" applyFont="1" applyBorder="1" applyAlignment="1">
      <alignment horizontal="left"/>
      <protection/>
    </xf>
    <xf numFmtId="0" fontId="53" fillId="0" borderId="0" xfId="1221" applyFont="1">
      <alignment/>
      <protection/>
    </xf>
    <xf numFmtId="12" fontId="53" fillId="0" borderId="1" xfId="1206" applyNumberFormat="1" applyFont="1" applyFill="1" applyBorder="1" applyAlignment="1">
      <alignment horizontal="left"/>
      <protection/>
    </xf>
    <xf numFmtId="194" fontId="53" fillId="0" borderId="28" xfId="671" applyNumberFormat="1" applyFont="1" applyFill="1" applyBorder="1" applyAlignment="1">
      <alignment horizontal="center"/>
    </xf>
    <xf numFmtId="194" fontId="53" fillId="0" borderId="30" xfId="768" applyNumberFormat="1" applyFont="1" applyFill="1" applyBorder="1" applyAlignment="1">
      <alignment horizontal="center"/>
    </xf>
    <xf numFmtId="0" fontId="52" fillId="0" borderId="38" xfId="671" applyNumberFormat="1" applyFont="1" applyFill="1" applyBorder="1" applyAlignment="1" applyProtection="1">
      <alignment horizontal="center"/>
      <protection/>
    </xf>
    <xf numFmtId="41" fontId="53" fillId="0" borderId="30" xfId="1214" applyNumberFormat="1" applyFont="1" applyFill="1" applyBorder="1" applyAlignment="1">
      <alignment horizontal="left" vertical="center"/>
      <protection/>
    </xf>
    <xf numFmtId="194" fontId="53" fillId="32" borderId="28" xfId="506" applyNumberFormat="1" applyFont="1" applyFill="1" applyBorder="1" applyAlignment="1">
      <alignment horizontal="right" vertical="center"/>
    </xf>
    <xf numFmtId="41" fontId="53" fillId="0" borderId="28" xfId="1214" applyNumberFormat="1" applyFont="1" applyFill="1" applyBorder="1" applyAlignment="1">
      <alignment horizontal="center" vertical="center"/>
      <protection/>
    </xf>
    <xf numFmtId="194" fontId="53" fillId="0" borderId="26" xfId="762" applyNumberFormat="1" applyFont="1" applyFill="1" applyBorder="1" applyAlignment="1">
      <alignment horizontal="center"/>
    </xf>
    <xf numFmtId="194" fontId="53" fillId="0" borderId="54" xfId="506" applyNumberFormat="1" applyFont="1" applyFill="1" applyBorder="1" applyAlignment="1">
      <alignment horizontal="right" vertical="center"/>
    </xf>
    <xf numFmtId="0" fontId="53" fillId="0" borderId="28" xfId="1205" applyFont="1" applyFill="1" applyBorder="1" applyAlignment="1">
      <alignment horizontal="center"/>
      <protection/>
    </xf>
    <xf numFmtId="197" fontId="53" fillId="0" borderId="0" xfId="1210" applyNumberFormat="1" applyFont="1" applyBorder="1">
      <alignment/>
      <protection/>
    </xf>
    <xf numFmtId="0" fontId="53" fillId="0" borderId="0" xfId="1205" applyFont="1" applyFill="1" applyBorder="1" applyAlignment="1">
      <alignment horizontal="center"/>
      <protection/>
    </xf>
    <xf numFmtId="0" fontId="52" fillId="0" borderId="0" xfId="1210" applyFont="1" applyBorder="1">
      <alignment/>
      <protection/>
    </xf>
    <xf numFmtId="194" fontId="53" fillId="32" borderId="26" xfId="506" applyNumberFormat="1" applyFont="1" applyFill="1" applyBorder="1" applyAlignment="1">
      <alignment horizontal="right" vertical="center"/>
    </xf>
    <xf numFmtId="0" fontId="52" fillId="0" borderId="38" xfId="671" applyNumberFormat="1" applyFont="1" applyFill="1" applyBorder="1" applyAlignment="1" applyProtection="1">
      <alignment horizontal="center" vertical="center"/>
      <protection/>
    </xf>
    <xf numFmtId="0" fontId="53" fillId="0" borderId="27" xfId="1221" applyFont="1" applyFill="1" applyBorder="1">
      <alignment/>
      <protection/>
    </xf>
    <xf numFmtId="41" fontId="53" fillId="0" borderId="28" xfId="1214" applyNumberFormat="1" applyFont="1" applyFill="1" applyBorder="1" applyAlignment="1">
      <alignment horizontal="centerContinuous"/>
      <protection/>
    </xf>
    <xf numFmtId="0" fontId="53" fillId="0" borderId="28" xfId="1221" applyFont="1" applyFill="1" applyBorder="1" applyAlignment="1" quotePrefix="1">
      <alignment horizontal="center"/>
      <protection/>
    </xf>
    <xf numFmtId="0" fontId="53" fillId="0" borderId="0" xfId="1221" applyFont="1" applyFill="1" applyBorder="1">
      <alignment/>
      <protection/>
    </xf>
    <xf numFmtId="0" fontId="53" fillId="0" borderId="0" xfId="1221" applyFont="1" applyFill="1">
      <alignment/>
      <protection/>
    </xf>
    <xf numFmtId="0" fontId="53" fillId="0" borderId="27" xfId="1205" applyFont="1" applyFill="1" applyBorder="1" applyAlignment="1">
      <alignment horizontal="left"/>
      <protection/>
    </xf>
    <xf numFmtId="194" fontId="53" fillId="0" borderId="28" xfId="671" applyNumberFormat="1" applyFont="1" applyBorder="1" applyAlignment="1">
      <alignment horizontal="center"/>
    </xf>
    <xf numFmtId="0" fontId="53" fillId="0" borderId="1" xfId="1205" applyFont="1" applyFill="1" applyBorder="1" applyAlignment="1">
      <alignment horizontal="left"/>
      <protection/>
    </xf>
    <xf numFmtId="0" fontId="53" fillId="0" borderId="26" xfId="1205" applyFont="1" applyFill="1" applyBorder="1" applyAlignment="1">
      <alignment horizontal="center"/>
      <protection/>
    </xf>
    <xf numFmtId="41" fontId="53" fillId="0" borderId="30" xfId="1214" applyNumberFormat="1" applyFont="1" applyFill="1" applyBorder="1" applyAlignment="1">
      <alignment vertical="center"/>
      <protection/>
    </xf>
    <xf numFmtId="194" fontId="53" fillId="0" borderId="28" xfId="671" applyFont="1" applyFill="1" applyBorder="1" applyAlignment="1">
      <alignment/>
    </xf>
    <xf numFmtId="0" fontId="53" fillId="0" borderId="27" xfId="1206" applyFont="1" applyFill="1" applyBorder="1" applyAlignment="1">
      <alignment horizontal="left"/>
      <protection/>
    </xf>
    <xf numFmtId="0" fontId="52" fillId="0" borderId="38" xfId="1208" applyFont="1" applyFill="1" applyBorder="1" applyAlignment="1">
      <alignment horizontal="left"/>
      <protection/>
    </xf>
    <xf numFmtId="200" fontId="53" fillId="0" borderId="26" xfId="1210" applyNumberFormat="1" applyFont="1" applyBorder="1" applyAlignment="1">
      <alignment horizontal="center"/>
      <protection/>
    </xf>
    <xf numFmtId="0" fontId="53" fillId="0" borderId="30" xfId="0" applyFont="1" applyBorder="1" applyAlignment="1">
      <alignment horizontal="left"/>
    </xf>
    <xf numFmtId="194" fontId="53" fillId="0" borderId="28" xfId="671" applyFont="1" applyBorder="1" applyAlignment="1">
      <alignment/>
    </xf>
    <xf numFmtId="3" fontId="53" fillId="0" borderId="28" xfId="0" applyNumberFormat="1" applyFont="1" applyBorder="1" applyAlignment="1">
      <alignment horizontal="center"/>
    </xf>
    <xf numFmtId="0" fontId="53" fillId="0" borderId="30" xfId="0" applyFont="1" applyFill="1" applyBorder="1" applyAlignment="1">
      <alignment horizontal="left"/>
    </xf>
    <xf numFmtId="3" fontId="53" fillId="0" borderId="28" xfId="0" applyNumberFormat="1" applyFont="1" applyFill="1" applyBorder="1" applyAlignment="1">
      <alignment horizontal="center"/>
    </xf>
    <xf numFmtId="194" fontId="53" fillId="0" borderId="28" xfId="671" applyFont="1" applyFill="1" applyBorder="1" applyAlignment="1">
      <alignment/>
    </xf>
    <xf numFmtId="0" fontId="52" fillId="0" borderId="38" xfId="1217" applyFont="1" applyFill="1" applyBorder="1" applyAlignment="1">
      <alignment horizontal="center"/>
      <protection/>
    </xf>
    <xf numFmtId="0" fontId="52" fillId="0" borderId="1" xfId="1217" applyFont="1" applyFill="1" applyBorder="1" applyAlignment="1">
      <alignment horizontal="center"/>
      <protection/>
    </xf>
    <xf numFmtId="0" fontId="52" fillId="0" borderId="29" xfId="1217" applyFont="1" applyFill="1" applyBorder="1" applyAlignment="1">
      <alignment horizontal="center"/>
      <protection/>
    </xf>
    <xf numFmtId="0" fontId="53" fillId="0" borderId="26" xfId="1217" applyFont="1" applyFill="1" applyBorder="1" applyAlignment="1">
      <alignment horizontal="center"/>
      <protection/>
    </xf>
    <xf numFmtId="194" fontId="53" fillId="0" borderId="26" xfId="762" applyNumberFormat="1" applyFont="1" applyBorder="1" applyAlignment="1">
      <alignment horizontal="center"/>
    </xf>
    <xf numFmtId="194" fontId="52" fillId="0" borderId="26" xfId="762" applyNumberFormat="1" applyFont="1" applyFill="1" applyBorder="1" applyAlignment="1">
      <alignment horizontal="center"/>
    </xf>
    <xf numFmtId="0" fontId="53" fillId="31" borderId="10" xfId="1216" applyFont="1" applyFill="1" applyBorder="1" applyAlignment="1">
      <alignment horizontal="center"/>
      <protection/>
    </xf>
    <xf numFmtId="0" fontId="52" fillId="0" borderId="1" xfId="1207" applyFont="1" applyFill="1" applyBorder="1" applyAlignment="1">
      <alignment/>
      <protection/>
    </xf>
    <xf numFmtId="0" fontId="52" fillId="0" borderId="29" xfId="1207" applyFont="1" applyFill="1" applyBorder="1" applyAlignment="1">
      <alignment/>
      <protection/>
    </xf>
    <xf numFmtId="201" fontId="53" fillId="0" borderId="26" xfId="761" applyNumberFormat="1" applyFont="1" applyBorder="1" applyAlignment="1">
      <alignment/>
    </xf>
    <xf numFmtId="0" fontId="53" fillId="0" borderId="26" xfId="1218" applyFont="1" applyFill="1" applyBorder="1" applyAlignment="1">
      <alignment horizontal="center"/>
      <protection/>
    </xf>
    <xf numFmtId="194" fontId="53" fillId="0" borderId="26" xfId="762" applyFont="1" applyFill="1" applyBorder="1" applyAlignment="1">
      <alignment horizontal="center"/>
    </xf>
    <xf numFmtId="49" fontId="53" fillId="0" borderId="47" xfId="1210" applyNumberFormat="1" applyFont="1" applyBorder="1" applyAlignment="1">
      <alignment horizontal="left"/>
      <protection/>
    </xf>
    <xf numFmtId="0" fontId="53" fillId="0" borderId="28" xfId="1210" applyFont="1" applyBorder="1" applyAlignment="1">
      <alignment horizontal="center"/>
      <protection/>
    </xf>
    <xf numFmtId="0" fontId="53" fillId="30" borderId="10" xfId="1210" applyFont="1" applyFill="1" applyBorder="1" applyAlignment="1">
      <alignment horizontal="center"/>
      <protection/>
    </xf>
    <xf numFmtId="201" fontId="53" fillId="30" borderId="10" xfId="769" applyNumberFormat="1" applyFont="1" applyFill="1" applyBorder="1" applyAlignment="1">
      <alignment/>
    </xf>
    <xf numFmtId="0" fontId="53" fillId="30" borderId="10" xfId="1217" applyFont="1" applyFill="1" applyBorder="1" applyAlignment="1">
      <alignment horizontal="center"/>
      <protection/>
    </xf>
    <xf numFmtId="194" fontId="53" fillId="30" borderId="10" xfId="762" applyNumberFormat="1" applyFont="1" applyFill="1" applyBorder="1" applyAlignment="1">
      <alignment horizontal="center"/>
    </xf>
    <xf numFmtId="194" fontId="52" fillId="30" borderId="53" xfId="762" applyNumberFormat="1" applyFont="1" applyFill="1" applyBorder="1" applyAlignment="1">
      <alignment horizontal="center"/>
    </xf>
    <xf numFmtId="43" fontId="53" fillId="30" borderId="10" xfId="1210" applyNumberFormat="1" applyFont="1" applyFill="1" applyBorder="1" applyAlignment="1">
      <alignment horizontal="center"/>
      <protection/>
    </xf>
    <xf numFmtId="0" fontId="53" fillId="30" borderId="0" xfId="1221" applyFont="1" applyFill="1">
      <alignment/>
      <protection/>
    </xf>
    <xf numFmtId="0" fontId="53" fillId="0" borderId="0" xfId="1211" applyFont="1" applyBorder="1" applyAlignment="1">
      <alignment horizontal="center"/>
      <protection/>
    </xf>
    <xf numFmtId="0" fontId="52" fillId="0" borderId="0" xfId="1216" applyFont="1" applyFill="1" applyBorder="1" applyAlignment="1">
      <alignment horizontal="center"/>
      <protection/>
    </xf>
    <xf numFmtId="0" fontId="52" fillId="0" borderId="0" xfId="1216" applyFont="1" applyFill="1" applyBorder="1" applyAlignment="1">
      <alignment/>
      <protection/>
    </xf>
    <xf numFmtId="201" fontId="53" fillId="0" borderId="0" xfId="770" applyNumberFormat="1" applyFont="1" applyBorder="1" applyAlignment="1">
      <alignment/>
    </xf>
    <xf numFmtId="0" fontId="53" fillId="0" borderId="0" xfId="1216" applyFont="1" applyFill="1" applyBorder="1" applyAlignment="1">
      <alignment horizontal="center"/>
      <protection/>
    </xf>
    <xf numFmtId="194" fontId="53" fillId="0" borderId="0" xfId="763" applyNumberFormat="1" applyFont="1" applyBorder="1" applyAlignment="1">
      <alignment horizontal="center"/>
    </xf>
    <xf numFmtId="194" fontId="52" fillId="0" borderId="0" xfId="763" applyNumberFormat="1" applyFont="1" applyBorder="1" applyAlignment="1">
      <alignment horizontal="center"/>
    </xf>
    <xf numFmtId="0" fontId="53" fillId="0" borderId="0" xfId="1211" applyFont="1" applyBorder="1">
      <alignment/>
      <protection/>
    </xf>
    <xf numFmtId="0" fontId="53" fillId="0" borderId="0" xfId="1210" applyFont="1" applyBorder="1" applyAlignment="1">
      <alignment horizontal="center"/>
      <protection/>
    </xf>
    <xf numFmtId="194" fontId="53" fillId="0" borderId="0" xfId="762" applyNumberFormat="1" applyFont="1" applyBorder="1" applyAlignment="1">
      <alignment horizontal="center"/>
    </xf>
    <xf numFmtId="194" fontId="52" fillId="0" borderId="0" xfId="762" applyNumberFormat="1" applyFont="1" applyBorder="1" applyAlignment="1">
      <alignment horizontal="center"/>
    </xf>
    <xf numFmtId="41" fontId="53" fillId="0" borderId="28" xfId="0" applyNumberFormat="1" applyFont="1" applyFill="1" applyBorder="1" applyAlignment="1">
      <alignment/>
    </xf>
    <xf numFmtId="194" fontId="53" fillId="0" borderId="38" xfId="671" applyNumberFormat="1" applyFont="1" applyBorder="1" applyAlignment="1">
      <alignment horizontal="center"/>
    </xf>
    <xf numFmtId="0" fontId="78" fillId="0" borderId="0" xfId="576" applyFont="1" applyAlignment="1">
      <alignment horizontal="right"/>
      <protection/>
    </xf>
    <xf numFmtId="0" fontId="84" fillId="0" borderId="0" xfId="0" applyFont="1" applyAlignment="1">
      <alignment/>
    </xf>
    <xf numFmtId="0" fontId="79" fillId="0" borderId="0" xfId="1228" applyFont="1">
      <alignment/>
      <protection/>
    </xf>
    <xf numFmtId="0" fontId="79" fillId="0" borderId="0" xfId="1209" applyFont="1" applyAlignment="1">
      <alignment/>
      <protection/>
    </xf>
    <xf numFmtId="0" fontId="51" fillId="0" borderId="0" xfId="1224" applyFont="1" applyAlignment="1">
      <alignment/>
      <protection/>
    </xf>
    <xf numFmtId="0" fontId="79" fillId="0" borderId="0" xfId="1224" applyFont="1" applyAlignment="1">
      <alignment horizontal="left"/>
      <protection/>
    </xf>
    <xf numFmtId="0" fontId="79" fillId="0" borderId="0" xfId="1224" applyFont="1">
      <alignment/>
      <protection/>
    </xf>
    <xf numFmtId="0" fontId="90" fillId="0" borderId="0" xfId="1224" applyFont="1">
      <alignment/>
      <protection/>
    </xf>
    <xf numFmtId="0" fontId="50" fillId="0" borderId="0" xfId="1203" applyFont="1" applyAlignment="1" quotePrefix="1">
      <alignment horizontal="left" vertical="center"/>
      <protection/>
    </xf>
    <xf numFmtId="17" fontId="51" fillId="0" borderId="27" xfId="575" applyNumberFormat="1" applyFont="1" applyBorder="1" applyAlignment="1">
      <alignment horizontal="left" vertical="center"/>
      <protection/>
    </xf>
    <xf numFmtId="17" fontId="51" fillId="0" borderId="49" xfId="575" applyNumberFormat="1" applyFont="1" applyBorder="1" applyAlignment="1">
      <alignment horizontal="left" vertical="center"/>
      <protection/>
    </xf>
    <xf numFmtId="0" fontId="85" fillId="0" borderId="0" xfId="536" applyFont="1" applyAlignment="1" applyProtection="1">
      <alignment/>
      <protection/>
    </xf>
    <xf numFmtId="0" fontId="78" fillId="0" borderId="0" xfId="1212" applyFont="1" applyAlignment="1">
      <alignment horizontal="left"/>
      <protection/>
    </xf>
    <xf numFmtId="0" fontId="53" fillId="0" borderId="42" xfId="1210" applyFont="1" applyBorder="1" applyAlignment="1">
      <alignment horizontal="center"/>
      <protection/>
    </xf>
    <xf numFmtId="0" fontId="53" fillId="0" borderId="0" xfId="1221" applyFont="1" applyBorder="1">
      <alignment/>
      <protection/>
    </xf>
    <xf numFmtId="0" fontId="53" fillId="0" borderId="42" xfId="1221" applyFont="1" applyBorder="1" applyAlignment="1" quotePrefix="1">
      <alignment horizontal="center"/>
      <protection/>
    </xf>
    <xf numFmtId="0" fontId="52" fillId="0" borderId="42" xfId="1210" applyFont="1" applyBorder="1" applyAlignment="1">
      <alignment horizontal="center"/>
      <protection/>
    </xf>
    <xf numFmtId="0" fontId="53" fillId="0" borderId="0" xfId="1204" applyFont="1" applyFill="1" applyBorder="1" applyAlignment="1">
      <alignment/>
      <protection/>
    </xf>
    <xf numFmtId="49" fontId="53" fillId="0" borderId="0" xfId="1210" applyNumberFormat="1" applyFont="1" applyBorder="1" applyAlignment="1">
      <alignment horizontal="left"/>
      <protection/>
    </xf>
    <xf numFmtId="49" fontId="53" fillId="0" borderId="16" xfId="1210" applyNumberFormat="1" applyFont="1" applyBorder="1" applyAlignment="1">
      <alignment horizontal="left"/>
      <protection/>
    </xf>
    <xf numFmtId="194" fontId="53" fillId="0" borderId="42" xfId="671" applyFont="1" applyBorder="1" applyAlignment="1">
      <alignment/>
    </xf>
    <xf numFmtId="0" fontId="53" fillId="0" borderId="42" xfId="1204" applyFont="1" applyFill="1" applyBorder="1" applyAlignment="1">
      <alignment horizontal="center"/>
      <protection/>
    </xf>
    <xf numFmtId="194" fontId="53" fillId="0" borderId="42" xfId="671" applyNumberFormat="1" applyFont="1" applyBorder="1" applyAlignment="1">
      <alignment horizontal="center"/>
    </xf>
    <xf numFmtId="0" fontId="52" fillId="0" borderId="28" xfId="1210" applyFont="1" applyBorder="1" applyAlignment="1">
      <alignment horizontal="center"/>
      <protection/>
    </xf>
    <xf numFmtId="0" fontId="53" fillId="0" borderId="27" xfId="1204" applyFont="1" applyFill="1" applyBorder="1" applyAlignment="1">
      <alignment/>
      <protection/>
    </xf>
    <xf numFmtId="49" fontId="53" fillId="0" borderId="27" xfId="1210" applyNumberFormat="1" applyFont="1" applyBorder="1" applyAlignment="1">
      <alignment horizontal="left"/>
      <protection/>
    </xf>
    <xf numFmtId="0" fontId="52" fillId="0" borderId="55" xfId="1210" applyFont="1" applyBorder="1" applyAlignment="1">
      <alignment horizontal="center"/>
      <protection/>
    </xf>
    <xf numFmtId="0" fontId="53" fillId="0" borderId="51" xfId="1204" applyFont="1" applyFill="1" applyBorder="1" applyAlignment="1">
      <alignment/>
      <protection/>
    </xf>
    <xf numFmtId="49" fontId="53" fillId="0" borderId="51" xfId="1210" applyNumberFormat="1" applyFont="1" applyBorder="1" applyAlignment="1">
      <alignment horizontal="left"/>
      <protection/>
    </xf>
    <xf numFmtId="49" fontId="53" fillId="0" borderId="52" xfId="1210" applyNumberFormat="1" applyFont="1" applyBorder="1" applyAlignment="1">
      <alignment horizontal="left"/>
      <protection/>
    </xf>
    <xf numFmtId="194" fontId="53" fillId="0" borderId="55" xfId="671" applyFont="1" applyBorder="1" applyAlignment="1">
      <alignment/>
    </xf>
    <xf numFmtId="0" fontId="53" fillId="0" borderId="55" xfId="1204" applyFont="1" applyFill="1" applyBorder="1" applyAlignment="1">
      <alignment horizontal="center"/>
      <protection/>
    </xf>
    <xf numFmtId="194" fontId="53" fillId="0" borderId="55" xfId="671" applyNumberFormat="1" applyFont="1" applyBorder="1" applyAlignment="1">
      <alignment horizontal="center"/>
    </xf>
    <xf numFmtId="0" fontId="53" fillId="0" borderId="55" xfId="1210" applyFont="1" applyBorder="1" applyAlignment="1">
      <alignment horizontal="center"/>
      <protection/>
    </xf>
    <xf numFmtId="2" fontId="53" fillId="0" borderId="42" xfId="1210" applyNumberFormat="1" applyFont="1" applyBorder="1" applyAlignment="1">
      <alignment horizontal="center"/>
      <protection/>
    </xf>
    <xf numFmtId="43" fontId="53" fillId="0" borderId="42" xfId="769" applyNumberFormat="1" applyFont="1" applyBorder="1" applyAlignment="1">
      <alignment/>
    </xf>
    <xf numFmtId="201" fontId="53" fillId="0" borderId="42" xfId="766" applyNumberFormat="1" applyFont="1" applyFill="1" applyBorder="1" applyAlignment="1">
      <alignment horizontal="center"/>
    </xf>
    <xf numFmtId="43" fontId="53" fillId="0" borderId="15" xfId="769" applyFont="1" applyBorder="1" applyAlignment="1">
      <alignment horizontal="center"/>
    </xf>
    <xf numFmtId="194" fontId="53" fillId="0" borderId="42" xfId="757" applyNumberFormat="1" applyFont="1" applyFill="1" applyBorder="1" applyAlignment="1">
      <alignment horizontal="center"/>
    </xf>
    <xf numFmtId="0" fontId="53" fillId="0" borderId="1" xfId="1206" applyFont="1" applyFill="1" applyBorder="1" applyAlignment="1">
      <alignment horizontal="left"/>
      <protection/>
    </xf>
    <xf numFmtId="0" fontId="53" fillId="0" borderId="38" xfId="0" applyFont="1" applyFill="1" applyBorder="1" applyAlignment="1">
      <alignment horizontal="left"/>
    </xf>
    <xf numFmtId="194" fontId="53" fillId="0" borderId="26" xfId="671" applyFont="1" applyBorder="1" applyAlignment="1">
      <alignment/>
    </xf>
    <xf numFmtId="3" fontId="53" fillId="0" borderId="26" xfId="0" applyNumberFormat="1" applyFont="1" applyFill="1" applyBorder="1" applyAlignment="1">
      <alignment horizontal="center"/>
    </xf>
    <xf numFmtId="194" fontId="53" fillId="0" borderId="26" xfId="671" applyFont="1" applyFill="1" applyBorder="1" applyAlignment="1">
      <alignment/>
    </xf>
    <xf numFmtId="0" fontId="78" fillId="0" borderId="0" xfId="1209" applyFont="1" applyAlignment="1">
      <alignment horizontal="left"/>
      <protection/>
    </xf>
    <xf numFmtId="3" fontId="50" fillId="0" borderId="50" xfId="1212" applyNumberFormat="1" applyFont="1" applyFill="1" applyBorder="1" applyAlignment="1">
      <alignment horizontal="center"/>
      <protection/>
    </xf>
    <xf numFmtId="3" fontId="50" fillId="0" borderId="52" xfId="1212" applyNumberFormat="1" applyFont="1" applyFill="1" applyBorder="1" applyAlignment="1">
      <alignment horizontal="center"/>
      <protection/>
    </xf>
    <xf numFmtId="0" fontId="78" fillId="0" borderId="0" xfId="1225" applyFont="1" applyAlignment="1">
      <alignment horizontal="center"/>
      <protection/>
    </xf>
    <xf numFmtId="0" fontId="48" fillId="0" borderId="0" xfId="1212" applyFont="1" applyAlignment="1">
      <alignment horizontal="center"/>
      <protection/>
    </xf>
    <xf numFmtId="0" fontId="51" fillId="0" borderId="41" xfId="1212" applyFont="1" applyBorder="1" applyAlignment="1">
      <alignment horizontal="center" vertical="center"/>
      <protection/>
    </xf>
    <xf numFmtId="0" fontId="52" fillId="0" borderId="36" xfId="1212" applyFont="1" applyBorder="1" applyAlignment="1">
      <alignment vertical="center"/>
      <protection/>
    </xf>
    <xf numFmtId="0" fontId="51" fillId="0" borderId="39" xfId="1212" applyFont="1" applyBorder="1" applyAlignment="1">
      <alignment horizontal="center" vertical="center"/>
      <protection/>
    </xf>
    <xf numFmtId="0" fontId="51" fillId="0" borderId="40" xfId="1212" applyFont="1" applyBorder="1" applyAlignment="1">
      <alignment horizontal="center" vertical="center"/>
      <protection/>
    </xf>
    <xf numFmtId="0" fontId="52" fillId="0" borderId="40" xfId="1212" applyFont="1" applyBorder="1" applyAlignment="1">
      <alignment vertical="center"/>
      <protection/>
    </xf>
    <xf numFmtId="0" fontId="52" fillId="0" borderId="43" xfId="1212" applyFont="1" applyBorder="1" applyAlignment="1">
      <alignment vertical="center"/>
      <protection/>
    </xf>
    <xf numFmtId="0" fontId="52" fillId="0" borderId="37" xfId="1212" applyFont="1" applyBorder="1" applyAlignment="1">
      <alignment vertical="center"/>
      <protection/>
    </xf>
    <xf numFmtId="0" fontId="52" fillId="0" borderId="25" xfId="1212" applyFont="1" applyBorder="1" applyAlignment="1">
      <alignment vertical="center"/>
      <protection/>
    </xf>
    <xf numFmtId="0" fontId="52" fillId="0" borderId="21" xfId="1212" applyFont="1" applyBorder="1" applyAlignment="1">
      <alignment vertical="center"/>
      <protection/>
    </xf>
    <xf numFmtId="0" fontId="51" fillId="0" borderId="43" xfId="1212" applyFont="1" applyBorder="1" applyAlignment="1">
      <alignment horizontal="center" vertical="center"/>
      <protection/>
    </xf>
    <xf numFmtId="0" fontId="51" fillId="0" borderId="37" xfId="1212" applyFont="1" applyBorder="1" applyAlignment="1">
      <alignment horizontal="center" vertical="center"/>
      <protection/>
    </xf>
    <xf numFmtId="0" fontId="51" fillId="0" borderId="21" xfId="1212" applyFont="1" applyBorder="1" applyAlignment="1">
      <alignment horizontal="center" vertical="center"/>
      <protection/>
    </xf>
    <xf numFmtId="0" fontId="84" fillId="0" borderId="0" xfId="0" applyFont="1" applyAlignment="1">
      <alignment horizontal="center" vertical="center" shrinkToFit="1"/>
    </xf>
    <xf numFmtId="0" fontId="84" fillId="0" borderId="0" xfId="0" applyFont="1" applyAlignment="1">
      <alignment horizontal="center"/>
    </xf>
    <xf numFmtId="194" fontId="53" fillId="0" borderId="39" xfId="757" applyFont="1" applyBorder="1" applyAlignment="1">
      <alignment horizontal="center"/>
    </xf>
    <xf numFmtId="194" fontId="53" fillId="0" borderId="43" xfId="757" applyFont="1" applyBorder="1" applyAlignment="1">
      <alignment horizontal="center"/>
    </xf>
    <xf numFmtId="194" fontId="53" fillId="0" borderId="30" xfId="757" applyFont="1" applyBorder="1" applyAlignment="1">
      <alignment horizontal="center"/>
    </xf>
    <xf numFmtId="194" fontId="53" fillId="0" borderId="47" xfId="757" applyFont="1" applyBorder="1" applyAlignment="1">
      <alignment horizontal="center"/>
    </xf>
    <xf numFmtId="0" fontId="84" fillId="0" borderId="0" xfId="0" applyFont="1" applyAlignment="1">
      <alignment horizontal="center" shrinkToFit="1"/>
    </xf>
    <xf numFmtId="0" fontId="84" fillId="0" borderId="0" xfId="0" applyFont="1" applyAlignment="1">
      <alignment horizontal="center" vertical="center"/>
    </xf>
    <xf numFmtId="194" fontId="52" fillId="0" borderId="56" xfId="757" applyFont="1" applyBorder="1" applyAlignment="1">
      <alignment horizontal="center"/>
    </xf>
    <xf numFmtId="194" fontId="52" fillId="0" borderId="57" xfId="757" applyFont="1" applyBorder="1" applyAlignment="1">
      <alignment horizontal="center"/>
    </xf>
    <xf numFmtId="194" fontId="52" fillId="0" borderId="58" xfId="757" applyFont="1" applyBorder="1" applyAlignment="1">
      <alignment horizontal="center"/>
    </xf>
    <xf numFmtId="194" fontId="52" fillId="0" borderId="59" xfId="757" applyFont="1" applyBorder="1" applyAlignment="1">
      <alignment horizontal="center"/>
    </xf>
    <xf numFmtId="194" fontId="52" fillId="0" borderId="60" xfId="757" applyFont="1" applyBorder="1" applyAlignment="1">
      <alignment horizontal="center"/>
    </xf>
    <xf numFmtId="194" fontId="52" fillId="0" borderId="61" xfId="757" applyFont="1" applyBorder="1" applyAlignment="1">
      <alignment horizontal="center"/>
    </xf>
    <xf numFmtId="0" fontId="77" fillId="0" borderId="0" xfId="1226" applyFont="1" applyAlignment="1">
      <alignment horizontal="center"/>
      <protection/>
    </xf>
    <xf numFmtId="0" fontId="79" fillId="0" borderId="6" xfId="1226" applyFont="1" applyBorder="1" applyAlignment="1">
      <alignment horizontal="center"/>
      <protection/>
    </xf>
    <xf numFmtId="0" fontId="79" fillId="0" borderId="22" xfId="1226" applyFont="1" applyBorder="1" applyAlignment="1">
      <alignment horizontal="center"/>
      <protection/>
    </xf>
    <xf numFmtId="0" fontId="78" fillId="0" borderId="0" xfId="1209" applyFont="1" applyAlignment="1">
      <alignment horizontal="right"/>
      <protection/>
    </xf>
    <xf numFmtId="0" fontId="50" fillId="0" borderId="0" xfId="1224" applyFont="1" applyAlignment="1">
      <alignment horizontal="center"/>
      <protection/>
    </xf>
    <xf numFmtId="0" fontId="78" fillId="0" borderId="0" xfId="1224" applyFont="1" applyAlignment="1">
      <alignment horizontal="center"/>
      <protection/>
    </xf>
    <xf numFmtId="0" fontId="52" fillId="31" borderId="2" xfId="1217" applyFont="1" applyFill="1" applyBorder="1" applyAlignment="1">
      <alignment horizontal="center"/>
      <protection/>
    </xf>
    <xf numFmtId="0" fontId="52" fillId="31" borderId="6" xfId="1217" applyFont="1" applyFill="1" applyBorder="1" applyAlignment="1">
      <alignment horizontal="center"/>
      <protection/>
    </xf>
    <xf numFmtId="0" fontId="52" fillId="31" borderId="22" xfId="1217" applyFont="1" applyFill="1" applyBorder="1" applyAlignment="1">
      <alignment horizontal="center"/>
      <protection/>
    </xf>
    <xf numFmtId="0" fontId="52" fillId="31" borderId="2" xfId="1215" applyFont="1" applyFill="1" applyBorder="1" applyAlignment="1">
      <alignment horizontal="center"/>
      <protection/>
    </xf>
    <xf numFmtId="0" fontId="52" fillId="31" borderId="6" xfId="1215" applyFont="1" applyFill="1" applyBorder="1" applyAlignment="1">
      <alignment horizontal="center"/>
      <protection/>
    </xf>
    <xf numFmtId="0" fontId="52" fillId="31" borderId="22" xfId="1215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51" fillId="22" borderId="41" xfId="0" applyFont="1" applyFill="1" applyBorder="1" applyAlignment="1">
      <alignment horizontal="center" vertical="center"/>
    </xf>
    <xf numFmtId="0" fontId="51" fillId="22" borderId="36" xfId="0" applyFont="1" applyFill="1" applyBorder="1" applyAlignment="1">
      <alignment horizontal="center" vertical="center"/>
    </xf>
    <xf numFmtId="49" fontId="51" fillId="22" borderId="39" xfId="0" applyNumberFormat="1" applyFont="1" applyFill="1" applyBorder="1" applyAlignment="1">
      <alignment horizontal="center" vertical="center"/>
    </xf>
    <xf numFmtId="49" fontId="51" fillId="0" borderId="40" xfId="0" applyNumberFormat="1" applyFont="1" applyBorder="1" applyAlignment="1">
      <alignment horizontal="center" vertical="center"/>
    </xf>
    <xf numFmtId="49" fontId="51" fillId="0" borderId="43" xfId="0" applyNumberFormat="1" applyFont="1" applyBorder="1" applyAlignment="1">
      <alignment horizontal="center" vertical="center"/>
    </xf>
    <xf numFmtId="49" fontId="51" fillId="0" borderId="37" xfId="0" applyNumberFormat="1" applyFont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205" fontId="51" fillId="22" borderId="41" xfId="0" applyNumberFormat="1" applyFont="1" applyFill="1" applyBorder="1" applyAlignment="1">
      <alignment horizontal="center" vertical="center"/>
    </xf>
    <xf numFmtId="205" fontId="51" fillId="0" borderId="36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2" fillId="30" borderId="2" xfId="1217" applyFont="1" applyFill="1" applyBorder="1" applyAlignment="1">
      <alignment horizontal="center"/>
      <protection/>
    </xf>
    <xf numFmtId="0" fontId="52" fillId="30" borderId="6" xfId="1217" applyFont="1" applyFill="1" applyBorder="1" applyAlignment="1">
      <alignment horizontal="center"/>
      <protection/>
    </xf>
    <xf numFmtId="0" fontId="52" fillId="30" borderId="22" xfId="1217" applyFont="1" applyFill="1" applyBorder="1" applyAlignment="1">
      <alignment horizontal="center"/>
      <protection/>
    </xf>
    <xf numFmtId="43" fontId="50" fillId="0" borderId="25" xfId="767" applyFont="1" applyFill="1" applyBorder="1" applyAlignment="1">
      <alignment horizontal="left"/>
    </xf>
    <xf numFmtId="0" fontId="52" fillId="31" borderId="2" xfId="1216" applyFont="1" applyFill="1" applyBorder="1" applyAlignment="1">
      <alignment horizontal="center"/>
      <protection/>
    </xf>
    <xf numFmtId="0" fontId="52" fillId="31" borderId="6" xfId="1216" applyFont="1" applyFill="1" applyBorder="1" applyAlignment="1">
      <alignment horizontal="center"/>
      <protection/>
    </xf>
    <xf numFmtId="0" fontId="52" fillId="31" borderId="22" xfId="1216" applyFont="1" applyFill="1" applyBorder="1" applyAlignment="1">
      <alignment horizontal="center"/>
      <protection/>
    </xf>
    <xf numFmtId="0" fontId="52" fillId="0" borderId="38" xfId="1206" applyFont="1" applyFill="1" applyBorder="1" applyAlignment="1">
      <alignment horizontal="left"/>
      <protection/>
    </xf>
    <xf numFmtId="0" fontId="52" fillId="0" borderId="1" xfId="1206" applyFont="1" applyFill="1" applyBorder="1" applyAlignment="1" quotePrefix="1">
      <alignment horizontal="left"/>
      <protection/>
    </xf>
    <xf numFmtId="0" fontId="79" fillId="0" borderId="25" xfId="1226" applyFont="1" applyBorder="1" applyAlignment="1">
      <alignment horizontal="center"/>
      <protection/>
    </xf>
    <xf numFmtId="0" fontId="79" fillId="0" borderId="21" xfId="1226" applyFont="1" applyBorder="1" applyAlignment="1">
      <alignment horizontal="center"/>
      <protection/>
    </xf>
    <xf numFmtId="194" fontId="78" fillId="0" borderId="39" xfId="772" applyFont="1" applyBorder="1" applyAlignment="1">
      <alignment horizontal="center"/>
    </xf>
    <xf numFmtId="194" fontId="78" fillId="0" borderId="40" xfId="772" applyFont="1" applyBorder="1" applyAlignment="1">
      <alignment horizontal="center"/>
    </xf>
    <xf numFmtId="194" fontId="78" fillId="0" borderId="43" xfId="772" applyFont="1" applyBorder="1" applyAlignment="1">
      <alignment horizontal="center"/>
    </xf>
    <xf numFmtId="194" fontId="79" fillId="0" borderId="15" xfId="772" applyFont="1" applyBorder="1" applyAlignment="1">
      <alignment horizontal="center"/>
    </xf>
    <xf numFmtId="194" fontId="79" fillId="0" borderId="0" xfId="772" applyFont="1" applyBorder="1" applyAlignment="1">
      <alignment horizontal="center"/>
    </xf>
    <xf numFmtId="194" fontId="79" fillId="0" borderId="16" xfId="772" applyFont="1" applyBorder="1" applyAlignment="1">
      <alignment horizontal="center"/>
    </xf>
    <xf numFmtId="194" fontId="78" fillId="0" borderId="15" xfId="772" applyFont="1" applyBorder="1" applyAlignment="1">
      <alignment horizontal="center"/>
    </xf>
    <xf numFmtId="194" fontId="78" fillId="0" borderId="0" xfId="772" applyFont="1" applyBorder="1" applyAlignment="1">
      <alignment horizontal="center"/>
    </xf>
    <xf numFmtId="194" fontId="78" fillId="0" borderId="16" xfId="772" applyFont="1" applyBorder="1" applyAlignment="1">
      <alignment horizontal="center"/>
    </xf>
    <xf numFmtId="194" fontId="79" fillId="0" borderId="31" xfId="772" applyNumberFormat="1" applyFont="1" applyBorder="1" applyAlignment="1">
      <alignment horizontal="center"/>
    </xf>
    <xf numFmtId="194" fontId="79" fillId="0" borderId="62" xfId="772" applyNumberFormat="1" applyFont="1" applyBorder="1" applyAlignment="1">
      <alignment horizontal="center"/>
    </xf>
    <xf numFmtId="194" fontId="79" fillId="0" borderId="19" xfId="772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22" borderId="41" xfId="0" applyFont="1" applyFill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49" fontId="51" fillId="22" borderId="39" xfId="0" applyNumberFormat="1" applyFont="1" applyFill="1" applyBorder="1" applyAlignment="1">
      <alignment horizontal="center" vertical="center"/>
    </xf>
    <xf numFmtId="49" fontId="51" fillId="0" borderId="40" xfId="0" applyNumberFormat="1" applyFont="1" applyBorder="1" applyAlignment="1">
      <alignment horizontal="center" vertical="center"/>
    </xf>
    <xf numFmtId="49" fontId="51" fillId="0" borderId="43" xfId="0" applyNumberFormat="1" applyFont="1" applyBorder="1" applyAlignment="1">
      <alignment horizontal="center" vertical="center"/>
    </xf>
    <xf numFmtId="49" fontId="51" fillId="0" borderId="37" xfId="0" applyNumberFormat="1" applyFont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49" fontId="51" fillId="0" borderId="21" xfId="0" applyNumberFormat="1" applyFont="1" applyBorder="1" applyAlignment="1">
      <alignment horizontal="center" vertical="center"/>
    </xf>
    <xf numFmtId="205" fontId="51" fillId="22" borderId="41" xfId="0" applyNumberFormat="1" applyFont="1" applyFill="1" applyBorder="1" applyAlignment="1">
      <alignment horizontal="center" vertical="center"/>
    </xf>
    <xf numFmtId="205" fontId="51" fillId="0" borderId="36" xfId="0" applyNumberFormat="1" applyFont="1" applyBorder="1" applyAlignment="1">
      <alignment horizontal="center" vertical="center"/>
    </xf>
    <xf numFmtId="49" fontId="53" fillId="0" borderId="30" xfId="1210" applyNumberFormat="1" applyFont="1" applyBorder="1" applyAlignment="1">
      <alignment horizontal="left"/>
      <protection/>
    </xf>
    <xf numFmtId="49" fontId="53" fillId="0" borderId="27" xfId="1210" applyNumberFormat="1" applyFont="1" applyBorder="1" applyAlignment="1">
      <alignment horizontal="left"/>
      <protection/>
    </xf>
    <xf numFmtId="49" fontId="53" fillId="0" borderId="47" xfId="1210" applyNumberFormat="1" applyFont="1" applyBorder="1" applyAlignment="1">
      <alignment horizontal="left"/>
      <protection/>
    </xf>
    <xf numFmtId="194" fontId="79" fillId="0" borderId="0" xfId="671" applyFont="1" applyFill="1" applyBorder="1" applyAlignment="1">
      <alignment horizontal="center"/>
    </xf>
    <xf numFmtId="194" fontId="53" fillId="0" borderId="0" xfId="671" applyFont="1" applyFill="1" applyBorder="1" applyAlignment="1">
      <alignment horizontal="center"/>
    </xf>
    <xf numFmtId="0" fontId="53" fillId="0" borderId="0" xfId="1221" applyFont="1" applyAlignment="1">
      <alignment horizontal="right"/>
      <protection/>
    </xf>
    <xf numFmtId="0" fontId="53" fillId="0" borderId="0" xfId="1220" applyFont="1" applyBorder="1" applyAlignment="1">
      <alignment horizontal="center"/>
      <protection/>
    </xf>
    <xf numFmtId="0" fontId="52" fillId="31" borderId="2" xfId="1217" applyFont="1" applyFill="1" applyBorder="1" applyAlignment="1">
      <alignment horizontal="center"/>
      <protection/>
    </xf>
    <xf numFmtId="0" fontId="52" fillId="31" borderId="6" xfId="1217" applyFont="1" applyFill="1" applyBorder="1" applyAlignment="1">
      <alignment horizontal="center"/>
      <protection/>
    </xf>
    <xf numFmtId="0" fontId="52" fillId="31" borderId="22" xfId="1217" applyFont="1" applyFill="1" applyBorder="1" applyAlignment="1">
      <alignment horizontal="center"/>
      <protection/>
    </xf>
    <xf numFmtId="0" fontId="52" fillId="30" borderId="2" xfId="1217" applyFont="1" applyFill="1" applyBorder="1" applyAlignment="1">
      <alignment horizontal="center"/>
      <protection/>
    </xf>
    <xf numFmtId="0" fontId="52" fillId="30" borderId="6" xfId="1217" applyFont="1" applyFill="1" applyBorder="1" applyAlignment="1">
      <alignment horizontal="center"/>
      <protection/>
    </xf>
    <xf numFmtId="0" fontId="52" fillId="30" borderId="22" xfId="1217" applyFont="1" applyFill="1" applyBorder="1" applyAlignment="1">
      <alignment horizontal="center"/>
      <protection/>
    </xf>
    <xf numFmtId="0" fontId="53" fillId="0" borderId="0" xfId="1219" applyFont="1" applyBorder="1" applyAlignment="1">
      <alignment horizontal="center"/>
      <protection/>
    </xf>
    <xf numFmtId="17" fontId="57" fillId="0" borderId="23" xfId="1222" applyNumberFormat="1" applyFont="1" applyBorder="1" applyAlignment="1" quotePrefix="1">
      <alignment horizontal="center"/>
      <protection/>
    </xf>
    <xf numFmtId="0" fontId="58" fillId="25" borderId="63" xfId="1222" applyFont="1" applyFill="1" applyBorder="1" applyAlignment="1">
      <alignment horizontal="center"/>
      <protection/>
    </xf>
    <xf numFmtId="0" fontId="58" fillId="25" borderId="5" xfId="1222" applyFont="1" applyFill="1" applyBorder="1" applyAlignment="1">
      <alignment horizontal="center"/>
      <protection/>
    </xf>
    <xf numFmtId="40" fontId="59" fillId="25" borderId="63" xfId="771" applyFont="1" applyFill="1" applyBorder="1" applyAlignment="1">
      <alignment horizontal="center"/>
    </xf>
    <xf numFmtId="40" fontId="59" fillId="25" borderId="5" xfId="771" applyFont="1" applyFill="1" applyBorder="1" applyAlignment="1">
      <alignment horizontal="center"/>
    </xf>
    <xf numFmtId="40" fontId="59" fillId="25" borderId="64" xfId="771" applyFont="1" applyFill="1" applyBorder="1" applyAlignment="1">
      <alignment horizontal="center"/>
    </xf>
    <xf numFmtId="40" fontId="60" fillId="0" borderId="15" xfId="771" applyFont="1" applyBorder="1" applyAlignment="1">
      <alignment horizontal="left"/>
    </xf>
    <xf numFmtId="40" fontId="60" fillId="0" borderId="0" xfId="771" applyFont="1" applyAlignment="1">
      <alignment horizontal="left"/>
    </xf>
    <xf numFmtId="40" fontId="10" fillId="0" borderId="0" xfId="771" applyFont="1" applyAlignment="1">
      <alignment vertical="center"/>
    </xf>
    <xf numFmtId="40" fontId="9" fillId="0" borderId="15" xfId="771" applyFont="1" applyBorder="1" applyAlignment="1">
      <alignment horizontal="center"/>
    </xf>
    <xf numFmtId="40" fontId="9" fillId="0" borderId="0" xfId="771" applyFont="1" applyBorder="1" applyAlignment="1">
      <alignment horizontal="center"/>
    </xf>
    <xf numFmtId="40" fontId="9" fillId="0" borderId="16" xfId="771" applyFont="1" applyBorder="1" applyAlignment="1">
      <alignment horizontal="center"/>
    </xf>
    <xf numFmtId="0" fontId="78" fillId="0" borderId="0" xfId="1225" applyFont="1" applyAlignment="1">
      <alignment horizontal="left"/>
      <protection/>
    </xf>
    <xf numFmtId="0" fontId="84" fillId="0" borderId="0" xfId="0" applyFont="1" applyAlignment="1">
      <alignment horizontal="left" vertical="center"/>
    </xf>
  </cellXfs>
  <cellStyles count="1601">
    <cellStyle name="Normal" xfId="0"/>
    <cellStyle name=",;F'KOIT[[WAAHK" xfId="15"/>
    <cellStyle name="?? [0.00]_????" xfId="16"/>
    <cellStyle name="?? [0]_PERSONAL" xfId="17"/>
    <cellStyle name="???? [0.00]_????" xfId="18"/>
    <cellStyle name="??????[0]_PERSONAL" xfId="19"/>
    <cellStyle name="??????PERSONAL" xfId="20"/>
    <cellStyle name="?????[0]_PERSONAL" xfId="21"/>
    <cellStyle name="?????PERSONAL" xfId="22"/>
    <cellStyle name="????_????" xfId="23"/>
    <cellStyle name="???[0]_PERSONAL" xfId="24"/>
    <cellStyle name="???_PERSONAL" xfId="25"/>
    <cellStyle name="??_??" xfId="26"/>
    <cellStyle name="?@??laroux" xfId="27"/>
    <cellStyle name="=C:\WINDOWS\SYSTEM32\COMMAND.COM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ส่วนที่ถูกเน้น1" xfId="36"/>
    <cellStyle name="20% - ส่วนที่ถูกเน้น1 2" xfId="37"/>
    <cellStyle name="20% - ส่วนที่ถูกเน้น1 3 10" xfId="38"/>
    <cellStyle name="20% - ส่วนที่ถูกเน้น1 3 11" xfId="39"/>
    <cellStyle name="20% - ส่วนที่ถูกเน้น1 3 12" xfId="40"/>
    <cellStyle name="20% - ส่วนที่ถูกเน้น1 3 13" xfId="41"/>
    <cellStyle name="20% - ส่วนที่ถูกเน้น1 3 14" xfId="42"/>
    <cellStyle name="20% - ส่วนที่ถูกเน้น1 3 15" xfId="43"/>
    <cellStyle name="20% - ส่วนที่ถูกเน้น1 3 16" xfId="44"/>
    <cellStyle name="20% - ส่วนที่ถูกเน้น1 3 17" xfId="45"/>
    <cellStyle name="20% - ส่วนที่ถูกเน้น1 3 18" xfId="46"/>
    <cellStyle name="20% - ส่วนที่ถูกเน้น1 3 19" xfId="47"/>
    <cellStyle name="20% - ส่วนที่ถูกเน้น1 3 2" xfId="48"/>
    <cellStyle name="20% - ส่วนที่ถูกเน้น1 3 20" xfId="49"/>
    <cellStyle name="20% - ส่วนที่ถูกเน้น1 3 21" xfId="50"/>
    <cellStyle name="20% - ส่วนที่ถูกเน้น1 3 22" xfId="51"/>
    <cellStyle name="20% - ส่วนที่ถูกเน้น1 3 23" xfId="52"/>
    <cellStyle name="20% - ส่วนที่ถูกเน้น1 3 3" xfId="53"/>
    <cellStyle name="20% - ส่วนที่ถูกเน้น1 3 4" xfId="54"/>
    <cellStyle name="20% - ส่วนที่ถูกเน้น1 3 5" xfId="55"/>
    <cellStyle name="20% - ส่วนที่ถูกเน้น1 3 6" xfId="56"/>
    <cellStyle name="20% - ส่วนที่ถูกเน้น1 3 7" xfId="57"/>
    <cellStyle name="20% - ส่วนที่ถูกเน้น1 3 8" xfId="58"/>
    <cellStyle name="20% - ส่วนที่ถูกเน้น1 3 9" xfId="59"/>
    <cellStyle name="20% - ส่วนที่ถูกเน้น2" xfId="60"/>
    <cellStyle name="20% - ส่วนที่ถูกเน้น2 2" xfId="61"/>
    <cellStyle name="20% - ส่วนที่ถูกเน้น2 3 10" xfId="62"/>
    <cellStyle name="20% - ส่วนที่ถูกเน้น2 3 11" xfId="63"/>
    <cellStyle name="20% - ส่วนที่ถูกเน้น2 3 12" xfId="64"/>
    <cellStyle name="20% - ส่วนที่ถูกเน้น2 3 13" xfId="65"/>
    <cellStyle name="20% - ส่วนที่ถูกเน้น2 3 14" xfId="66"/>
    <cellStyle name="20% - ส่วนที่ถูกเน้น2 3 15" xfId="67"/>
    <cellStyle name="20% - ส่วนที่ถูกเน้น2 3 16" xfId="68"/>
    <cellStyle name="20% - ส่วนที่ถูกเน้น2 3 17" xfId="69"/>
    <cellStyle name="20% - ส่วนที่ถูกเน้น2 3 18" xfId="70"/>
    <cellStyle name="20% - ส่วนที่ถูกเน้น2 3 19" xfId="71"/>
    <cellStyle name="20% - ส่วนที่ถูกเน้น2 3 2" xfId="72"/>
    <cellStyle name="20% - ส่วนที่ถูกเน้น2 3 20" xfId="73"/>
    <cellStyle name="20% - ส่วนที่ถูกเน้น2 3 21" xfId="74"/>
    <cellStyle name="20% - ส่วนที่ถูกเน้น2 3 22" xfId="75"/>
    <cellStyle name="20% - ส่วนที่ถูกเน้น2 3 23" xfId="76"/>
    <cellStyle name="20% - ส่วนที่ถูกเน้น2 3 3" xfId="77"/>
    <cellStyle name="20% - ส่วนที่ถูกเน้น2 3 4" xfId="78"/>
    <cellStyle name="20% - ส่วนที่ถูกเน้น2 3 5" xfId="79"/>
    <cellStyle name="20% - ส่วนที่ถูกเน้น2 3 6" xfId="80"/>
    <cellStyle name="20% - ส่วนที่ถูกเน้น2 3 7" xfId="81"/>
    <cellStyle name="20% - ส่วนที่ถูกเน้น2 3 8" xfId="82"/>
    <cellStyle name="20% - ส่วนที่ถูกเน้น2 3 9" xfId="83"/>
    <cellStyle name="20% - ส่วนที่ถูกเน้น3" xfId="84"/>
    <cellStyle name="20% - ส่วนที่ถูกเน้น3 2" xfId="85"/>
    <cellStyle name="20% - ส่วนที่ถูกเน้น3 3 10" xfId="86"/>
    <cellStyle name="20% - ส่วนที่ถูกเน้น3 3 11" xfId="87"/>
    <cellStyle name="20% - ส่วนที่ถูกเน้น3 3 12" xfId="88"/>
    <cellStyle name="20% - ส่วนที่ถูกเน้น3 3 13" xfId="89"/>
    <cellStyle name="20% - ส่วนที่ถูกเน้น3 3 14" xfId="90"/>
    <cellStyle name="20% - ส่วนที่ถูกเน้น3 3 15" xfId="91"/>
    <cellStyle name="20% - ส่วนที่ถูกเน้น3 3 16" xfId="92"/>
    <cellStyle name="20% - ส่วนที่ถูกเน้น3 3 17" xfId="93"/>
    <cellStyle name="20% - ส่วนที่ถูกเน้น3 3 18" xfId="94"/>
    <cellStyle name="20% - ส่วนที่ถูกเน้น3 3 19" xfId="95"/>
    <cellStyle name="20% - ส่วนที่ถูกเน้น3 3 2" xfId="96"/>
    <cellStyle name="20% - ส่วนที่ถูกเน้น3 3 20" xfId="97"/>
    <cellStyle name="20% - ส่วนที่ถูกเน้น3 3 21" xfId="98"/>
    <cellStyle name="20% - ส่วนที่ถูกเน้น3 3 22" xfId="99"/>
    <cellStyle name="20% - ส่วนที่ถูกเน้น3 3 23" xfId="100"/>
    <cellStyle name="20% - ส่วนที่ถูกเน้น3 3 3" xfId="101"/>
    <cellStyle name="20% - ส่วนที่ถูกเน้น3 3 4" xfId="102"/>
    <cellStyle name="20% - ส่วนที่ถูกเน้น3 3 5" xfId="103"/>
    <cellStyle name="20% - ส่วนที่ถูกเน้น3 3 6" xfId="104"/>
    <cellStyle name="20% - ส่วนที่ถูกเน้น3 3 7" xfId="105"/>
    <cellStyle name="20% - ส่วนที่ถูกเน้น3 3 8" xfId="106"/>
    <cellStyle name="20% - ส่วนที่ถูกเน้น3 3 9" xfId="107"/>
    <cellStyle name="20% - ส่วนที่ถูกเน้น4" xfId="108"/>
    <cellStyle name="20% - ส่วนที่ถูกเน้น4 2" xfId="109"/>
    <cellStyle name="20% - ส่วนที่ถูกเน้น4 3 10" xfId="110"/>
    <cellStyle name="20% - ส่วนที่ถูกเน้น4 3 11" xfId="111"/>
    <cellStyle name="20% - ส่วนที่ถูกเน้น4 3 12" xfId="112"/>
    <cellStyle name="20% - ส่วนที่ถูกเน้น4 3 13" xfId="113"/>
    <cellStyle name="20% - ส่วนที่ถูกเน้น4 3 14" xfId="114"/>
    <cellStyle name="20% - ส่วนที่ถูกเน้น4 3 15" xfId="115"/>
    <cellStyle name="20% - ส่วนที่ถูกเน้น4 3 16" xfId="116"/>
    <cellStyle name="20% - ส่วนที่ถูกเน้น4 3 17" xfId="117"/>
    <cellStyle name="20% - ส่วนที่ถูกเน้น4 3 18" xfId="118"/>
    <cellStyle name="20% - ส่วนที่ถูกเน้น4 3 19" xfId="119"/>
    <cellStyle name="20% - ส่วนที่ถูกเน้น4 3 2" xfId="120"/>
    <cellStyle name="20% - ส่วนที่ถูกเน้น4 3 20" xfId="121"/>
    <cellStyle name="20% - ส่วนที่ถูกเน้น4 3 21" xfId="122"/>
    <cellStyle name="20% - ส่วนที่ถูกเน้น4 3 22" xfId="123"/>
    <cellStyle name="20% - ส่วนที่ถูกเน้น4 3 23" xfId="124"/>
    <cellStyle name="20% - ส่วนที่ถูกเน้น4 3 3" xfId="125"/>
    <cellStyle name="20% - ส่วนที่ถูกเน้น4 3 4" xfId="126"/>
    <cellStyle name="20% - ส่วนที่ถูกเน้น4 3 5" xfId="127"/>
    <cellStyle name="20% - ส่วนที่ถูกเน้น4 3 6" xfId="128"/>
    <cellStyle name="20% - ส่วนที่ถูกเน้น4 3 7" xfId="129"/>
    <cellStyle name="20% - ส่วนที่ถูกเน้น4 3 8" xfId="130"/>
    <cellStyle name="20% - ส่วนที่ถูกเน้น4 3 9" xfId="131"/>
    <cellStyle name="20% - ส่วนที่ถูกเน้น5" xfId="132"/>
    <cellStyle name="20% - ส่วนที่ถูกเน้น5 2" xfId="133"/>
    <cellStyle name="20% - ส่วนที่ถูกเน้น5 3 10" xfId="134"/>
    <cellStyle name="20% - ส่วนที่ถูกเน้น5 3 11" xfId="135"/>
    <cellStyle name="20% - ส่วนที่ถูกเน้น5 3 12" xfId="136"/>
    <cellStyle name="20% - ส่วนที่ถูกเน้น5 3 13" xfId="137"/>
    <cellStyle name="20% - ส่วนที่ถูกเน้น5 3 14" xfId="138"/>
    <cellStyle name="20% - ส่วนที่ถูกเน้น5 3 15" xfId="139"/>
    <cellStyle name="20% - ส่วนที่ถูกเน้น5 3 16" xfId="140"/>
    <cellStyle name="20% - ส่วนที่ถูกเน้น5 3 17" xfId="141"/>
    <cellStyle name="20% - ส่วนที่ถูกเน้น5 3 18" xfId="142"/>
    <cellStyle name="20% - ส่วนที่ถูกเน้น5 3 19" xfId="143"/>
    <cellStyle name="20% - ส่วนที่ถูกเน้น5 3 2" xfId="144"/>
    <cellStyle name="20% - ส่วนที่ถูกเน้น5 3 20" xfId="145"/>
    <cellStyle name="20% - ส่วนที่ถูกเน้น5 3 21" xfId="146"/>
    <cellStyle name="20% - ส่วนที่ถูกเน้น5 3 22" xfId="147"/>
    <cellStyle name="20% - ส่วนที่ถูกเน้น5 3 23" xfId="148"/>
    <cellStyle name="20% - ส่วนที่ถูกเน้น5 3 3" xfId="149"/>
    <cellStyle name="20% - ส่วนที่ถูกเน้น5 3 4" xfId="150"/>
    <cellStyle name="20% - ส่วนที่ถูกเน้น5 3 5" xfId="151"/>
    <cellStyle name="20% - ส่วนที่ถูกเน้น5 3 6" xfId="152"/>
    <cellStyle name="20% - ส่วนที่ถูกเน้น5 3 7" xfId="153"/>
    <cellStyle name="20% - ส่วนที่ถูกเน้น5 3 8" xfId="154"/>
    <cellStyle name="20% - ส่วนที่ถูกเน้น5 3 9" xfId="155"/>
    <cellStyle name="20% - ส่วนที่ถูกเน้น6" xfId="156"/>
    <cellStyle name="20% - ส่วนที่ถูกเน้น6 2" xfId="157"/>
    <cellStyle name="20% - ส่วนที่ถูกเน้น6 3 10" xfId="158"/>
    <cellStyle name="20% - ส่วนที่ถูกเน้น6 3 11" xfId="159"/>
    <cellStyle name="20% - ส่วนที่ถูกเน้น6 3 12" xfId="160"/>
    <cellStyle name="20% - ส่วนที่ถูกเน้น6 3 13" xfId="161"/>
    <cellStyle name="20% - ส่วนที่ถูกเน้น6 3 14" xfId="162"/>
    <cellStyle name="20% - ส่วนที่ถูกเน้น6 3 15" xfId="163"/>
    <cellStyle name="20% - ส่วนที่ถูกเน้น6 3 16" xfId="164"/>
    <cellStyle name="20% - ส่วนที่ถูกเน้น6 3 17" xfId="165"/>
    <cellStyle name="20% - ส่วนที่ถูกเน้น6 3 18" xfId="166"/>
    <cellStyle name="20% - ส่วนที่ถูกเน้น6 3 19" xfId="167"/>
    <cellStyle name="20% - ส่วนที่ถูกเน้น6 3 2" xfId="168"/>
    <cellStyle name="20% - ส่วนที่ถูกเน้น6 3 20" xfId="169"/>
    <cellStyle name="20% - ส่วนที่ถูกเน้น6 3 21" xfId="170"/>
    <cellStyle name="20% - ส่วนที่ถูกเน้น6 3 22" xfId="171"/>
    <cellStyle name="20% - ส่วนที่ถูกเน้น6 3 23" xfId="172"/>
    <cellStyle name="20% - ส่วนที่ถูกเน้น6 3 3" xfId="173"/>
    <cellStyle name="20% - ส่วนที่ถูกเน้น6 3 4" xfId="174"/>
    <cellStyle name="20% - ส่วนที่ถูกเน้น6 3 5" xfId="175"/>
    <cellStyle name="20% - ส่วนที่ถูกเน้น6 3 6" xfId="176"/>
    <cellStyle name="20% - ส่วนที่ถูกเน้น6 3 7" xfId="177"/>
    <cellStyle name="20% - ส่วนที่ถูกเน้น6 3 8" xfId="178"/>
    <cellStyle name="20% - ส่วนที่ถูกเน้น6 3 9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ส่วนที่ถูกเน้น1" xfId="186"/>
    <cellStyle name="40% - ส่วนที่ถูกเน้น1 2" xfId="187"/>
    <cellStyle name="40% - ส่วนที่ถูกเน้น1 3 10" xfId="188"/>
    <cellStyle name="40% - ส่วนที่ถูกเน้น1 3 11" xfId="189"/>
    <cellStyle name="40% - ส่วนที่ถูกเน้น1 3 12" xfId="190"/>
    <cellStyle name="40% - ส่วนที่ถูกเน้น1 3 13" xfId="191"/>
    <cellStyle name="40% - ส่วนที่ถูกเน้น1 3 14" xfId="192"/>
    <cellStyle name="40% - ส่วนที่ถูกเน้น1 3 15" xfId="193"/>
    <cellStyle name="40% - ส่วนที่ถูกเน้น1 3 16" xfId="194"/>
    <cellStyle name="40% - ส่วนที่ถูกเน้น1 3 17" xfId="195"/>
    <cellStyle name="40% - ส่วนที่ถูกเน้น1 3 18" xfId="196"/>
    <cellStyle name="40% - ส่วนที่ถูกเน้น1 3 19" xfId="197"/>
    <cellStyle name="40% - ส่วนที่ถูกเน้น1 3 2" xfId="198"/>
    <cellStyle name="40% - ส่วนที่ถูกเน้น1 3 20" xfId="199"/>
    <cellStyle name="40% - ส่วนที่ถูกเน้น1 3 21" xfId="200"/>
    <cellStyle name="40% - ส่วนที่ถูกเน้น1 3 22" xfId="201"/>
    <cellStyle name="40% - ส่วนที่ถูกเน้น1 3 23" xfId="202"/>
    <cellStyle name="40% - ส่วนที่ถูกเน้น1 3 3" xfId="203"/>
    <cellStyle name="40% - ส่วนที่ถูกเน้น1 3 4" xfId="204"/>
    <cellStyle name="40% - ส่วนที่ถูกเน้น1 3 5" xfId="205"/>
    <cellStyle name="40% - ส่วนที่ถูกเน้น1 3 6" xfId="206"/>
    <cellStyle name="40% - ส่วนที่ถูกเน้น1 3 7" xfId="207"/>
    <cellStyle name="40% - ส่วนที่ถูกเน้น1 3 8" xfId="208"/>
    <cellStyle name="40% - ส่วนที่ถูกเน้น1 3 9" xfId="209"/>
    <cellStyle name="40% - ส่วนที่ถูกเน้น2" xfId="210"/>
    <cellStyle name="40% - ส่วนที่ถูกเน้น2 2" xfId="211"/>
    <cellStyle name="40% - ส่วนที่ถูกเน้น2 3 10" xfId="212"/>
    <cellStyle name="40% - ส่วนที่ถูกเน้น2 3 11" xfId="213"/>
    <cellStyle name="40% - ส่วนที่ถูกเน้น2 3 12" xfId="214"/>
    <cellStyle name="40% - ส่วนที่ถูกเน้น2 3 13" xfId="215"/>
    <cellStyle name="40% - ส่วนที่ถูกเน้น2 3 14" xfId="216"/>
    <cellStyle name="40% - ส่วนที่ถูกเน้น2 3 15" xfId="217"/>
    <cellStyle name="40% - ส่วนที่ถูกเน้น2 3 16" xfId="218"/>
    <cellStyle name="40% - ส่วนที่ถูกเน้น2 3 17" xfId="219"/>
    <cellStyle name="40% - ส่วนที่ถูกเน้น2 3 18" xfId="220"/>
    <cellStyle name="40% - ส่วนที่ถูกเน้น2 3 19" xfId="221"/>
    <cellStyle name="40% - ส่วนที่ถูกเน้น2 3 2" xfId="222"/>
    <cellStyle name="40% - ส่วนที่ถูกเน้น2 3 20" xfId="223"/>
    <cellStyle name="40% - ส่วนที่ถูกเน้น2 3 21" xfId="224"/>
    <cellStyle name="40% - ส่วนที่ถูกเน้น2 3 22" xfId="225"/>
    <cellStyle name="40% - ส่วนที่ถูกเน้น2 3 23" xfId="226"/>
    <cellStyle name="40% - ส่วนที่ถูกเน้น2 3 3" xfId="227"/>
    <cellStyle name="40% - ส่วนที่ถูกเน้น2 3 4" xfId="228"/>
    <cellStyle name="40% - ส่วนที่ถูกเน้น2 3 5" xfId="229"/>
    <cellStyle name="40% - ส่วนที่ถูกเน้น2 3 6" xfId="230"/>
    <cellStyle name="40% - ส่วนที่ถูกเน้น2 3 7" xfId="231"/>
    <cellStyle name="40% - ส่วนที่ถูกเน้น2 3 8" xfId="232"/>
    <cellStyle name="40% - ส่วนที่ถูกเน้น2 3 9" xfId="233"/>
    <cellStyle name="40% - ส่วนที่ถูกเน้น3" xfId="234"/>
    <cellStyle name="40% - ส่วนที่ถูกเน้น3 2" xfId="235"/>
    <cellStyle name="40% - ส่วนที่ถูกเน้น3 3 10" xfId="236"/>
    <cellStyle name="40% - ส่วนที่ถูกเน้น3 3 11" xfId="237"/>
    <cellStyle name="40% - ส่วนที่ถูกเน้น3 3 12" xfId="238"/>
    <cellStyle name="40% - ส่วนที่ถูกเน้น3 3 13" xfId="239"/>
    <cellStyle name="40% - ส่วนที่ถูกเน้น3 3 14" xfId="240"/>
    <cellStyle name="40% - ส่วนที่ถูกเน้น3 3 15" xfId="241"/>
    <cellStyle name="40% - ส่วนที่ถูกเน้น3 3 16" xfId="242"/>
    <cellStyle name="40% - ส่วนที่ถูกเน้น3 3 17" xfId="243"/>
    <cellStyle name="40% - ส่วนที่ถูกเน้น3 3 18" xfId="244"/>
    <cellStyle name="40% - ส่วนที่ถูกเน้น3 3 19" xfId="245"/>
    <cellStyle name="40% - ส่วนที่ถูกเน้น3 3 2" xfId="246"/>
    <cellStyle name="40% - ส่วนที่ถูกเน้น3 3 20" xfId="247"/>
    <cellStyle name="40% - ส่วนที่ถูกเน้น3 3 21" xfId="248"/>
    <cellStyle name="40% - ส่วนที่ถูกเน้น3 3 22" xfId="249"/>
    <cellStyle name="40% - ส่วนที่ถูกเน้น3 3 23" xfId="250"/>
    <cellStyle name="40% - ส่วนที่ถูกเน้น3 3 3" xfId="251"/>
    <cellStyle name="40% - ส่วนที่ถูกเน้น3 3 4" xfId="252"/>
    <cellStyle name="40% - ส่วนที่ถูกเน้น3 3 5" xfId="253"/>
    <cellStyle name="40% - ส่วนที่ถูกเน้น3 3 6" xfId="254"/>
    <cellStyle name="40% - ส่วนที่ถูกเน้น3 3 7" xfId="255"/>
    <cellStyle name="40% - ส่วนที่ถูกเน้น3 3 8" xfId="256"/>
    <cellStyle name="40% - ส่วนที่ถูกเน้น3 3 9" xfId="257"/>
    <cellStyle name="40% - ส่วนที่ถูกเน้น4" xfId="258"/>
    <cellStyle name="40% - ส่วนที่ถูกเน้น4 2" xfId="259"/>
    <cellStyle name="40% - ส่วนที่ถูกเน้น4 3 10" xfId="260"/>
    <cellStyle name="40% - ส่วนที่ถูกเน้น4 3 11" xfId="261"/>
    <cellStyle name="40% - ส่วนที่ถูกเน้น4 3 12" xfId="262"/>
    <cellStyle name="40% - ส่วนที่ถูกเน้น4 3 13" xfId="263"/>
    <cellStyle name="40% - ส่วนที่ถูกเน้น4 3 14" xfId="264"/>
    <cellStyle name="40% - ส่วนที่ถูกเน้น4 3 15" xfId="265"/>
    <cellStyle name="40% - ส่วนที่ถูกเน้น4 3 16" xfId="266"/>
    <cellStyle name="40% - ส่วนที่ถูกเน้น4 3 17" xfId="267"/>
    <cellStyle name="40% - ส่วนที่ถูกเน้น4 3 18" xfId="268"/>
    <cellStyle name="40% - ส่วนที่ถูกเน้น4 3 19" xfId="269"/>
    <cellStyle name="40% - ส่วนที่ถูกเน้น4 3 2" xfId="270"/>
    <cellStyle name="40% - ส่วนที่ถูกเน้น4 3 20" xfId="271"/>
    <cellStyle name="40% - ส่วนที่ถูกเน้น4 3 21" xfId="272"/>
    <cellStyle name="40% - ส่วนที่ถูกเน้น4 3 22" xfId="273"/>
    <cellStyle name="40% - ส่วนที่ถูกเน้น4 3 23" xfId="274"/>
    <cellStyle name="40% - ส่วนที่ถูกเน้น4 3 3" xfId="275"/>
    <cellStyle name="40% - ส่วนที่ถูกเน้น4 3 4" xfId="276"/>
    <cellStyle name="40% - ส่วนที่ถูกเน้น4 3 5" xfId="277"/>
    <cellStyle name="40% - ส่วนที่ถูกเน้น4 3 6" xfId="278"/>
    <cellStyle name="40% - ส่วนที่ถูกเน้น4 3 7" xfId="279"/>
    <cellStyle name="40% - ส่วนที่ถูกเน้น4 3 8" xfId="280"/>
    <cellStyle name="40% - ส่วนที่ถูกเน้น4 3 9" xfId="281"/>
    <cellStyle name="40% - ส่วนที่ถูกเน้น5" xfId="282"/>
    <cellStyle name="40% - ส่วนที่ถูกเน้น5 2" xfId="283"/>
    <cellStyle name="40% - ส่วนที่ถูกเน้น5 3 10" xfId="284"/>
    <cellStyle name="40% - ส่วนที่ถูกเน้น5 3 11" xfId="285"/>
    <cellStyle name="40% - ส่วนที่ถูกเน้น5 3 12" xfId="286"/>
    <cellStyle name="40% - ส่วนที่ถูกเน้น5 3 13" xfId="287"/>
    <cellStyle name="40% - ส่วนที่ถูกเน้น5 3 14" xfId="288"/>
    <cellStyle name="40% - ส่วนที่ถูกเน้น5 3 15" xfId="289"/>
    <cellStyle name="40% - ส่วนที่ถูกเน้น5 3 16" xfId="290"/>
    <cellStyle name="40% - ส่วนที่ถูกเน้น5 3 17" xfId="291"/>
    <cellStyle name="40% - ส่วนที่ถูกเน้น5 3 18" xfId="292"/>
    <cellStyle name="40% - ส่วนที่ถูกเน้น5 3 19" xfId="293"/>
    <cellStyle name="40% - ส่วนที่ถูกเน้น5 3 2" xfId="294"/>
    <cellStyle name="40% - ส่วนที่ถูกเน้น5 3 20" xfId="295"/>
    <cellStyle name="40% - ส่วนที่ถูกเน้น5 3 21" xfId="296"/>
    <cellStyle name="40% - ส่วนที่ถูกเน้น5 3 22" xfId="297"/>
    <cellStyle name="40% - ส่วนที่ถูกเน้น5 3 23" xfId="298"/>
    <cellStyle name="40% - ส่วนที่ถูกเน้น5 3 3" xfId="299"/>
    <cellStyle name="40% - ส่วนที่ถูกเน้น5 3 4" xfId="300"/>
    <cellStyle name="40% - ส่วนที่ถูกเน้น5 3 5" xfId="301"/>
    <cellStyle name="40% - ส่วนที่ถูกเน้น5 3 6" xfId="302"/>
    <cellStyle name="40% - ส่วนที่ถูกเน้น5 3 7" xfId="303"/>
    <cellStyle name="40% - ส่วนที่ถูกเน้น5 3 8" xfId="304"/>
    <cellStyle name="40% - ส่วนที่ถูกเน้น5 3 9" xfId="305"/>
    <cellStyle name="40% - ส่วนที่ถูกเน้น6" xfId="306"/>
    <cellStyle name="40% - ส่วนที่ถูกเน้น6 2" xfId="307"/>
    <cellStyle name="40% - ส่วนที่ถูกเน้น6 3 10" xfId="308"/>
    <cellStyle name="40% - ส่วนที่ถูกเน้น6 3 11" xfId="309"/>
    <cellStyle name="40% - ส่วนที่ถูกเน้น6 3 12" xfId="310"/>
    <cellStyle name="40% - ส่วนที่ถูกเน้น6 3 13" xfId="311"/>
    <cellStyle name="40% - ส่วนที่ถูกเน้น6 3 14" xfId="312"/>
    <cellStyle name="40% - ส่วนที่ถูกเน้น6 3 15" xfId="313"/>
    <cellStyle name="40% - ส่วนที่ถูกเน้น6 3 16" xfId="314"/>
    <cellStyle name="40% - ส่วนที่ถูกเน้น6 3 17" xfId="315"/>
    <cellStyle name="40% - ส่วนที่ถูกเน้น6 3 18" xfId="316"/>
    <cellStyle name="40% - ส่วนที่ถูกเน้น6 3 19" xfId="317"/>
    <cellStyle name="40% - ส่วนที่ถูกเน้น6 3 2" xfId="318"/>
    <cellStyle name="40% - ส่วนที่ถูกเน้น6 3 20" xfId="319"/>
    <cellStyle name="40% - ส่วนที่ถูกเน้น6 3 21" xfId="320"/>
    <cellStyle name="40% - ส่วนที่ถูกเน้น6 3 22" xfId="321"/>
    <cellStyle name="40% - ส่วนที่ถูกเน้น6 3 23" xfId="322"/>
    <cellStyle name="40% - ส่วนที่ถูกเน้น6 3 3" xfId="323"/>
    <cellStyle name="40% - ส่วนที่ถูกเน้น6 3 4" xfId="324"/>
    <cellStyle name="40% - ส่วนที่ถูกเน้น6 3 5" xfId="325"/>
    <cellStyle name="40% - ส่วนที่ถูกเน้น6 3 6" xfId="326"/>
    <cellStyle name="40% - ส่วนที่ถูกเน้น6 3 7" xfId="327"/>
    <cellStyle name="40% - ส่วนที่ถูกเน้น6 3 8" xfId="328"/>
    <cellStyle name="40% - ส่วนที่ถูกเน้น6 3 9" xfId="329"/>
    <cellStyle name="60% - Accent1" xfId="330"/>
    <cellStyle name="60% - Accent2" xfId="331"/>
    <cellStyle name="60% - Accent3" xfId="332"/>
    <cellStyle name="60% - Accent4" xfId="333"/>
    <cellStyle name="60% - Accent5" xfId="334"/>
    <cellStyle name="60% - Accent6" xfId="335"/>
    <cellStyle name="60% - ส่วนที่ถูกเน้น1" xfId="336"/>
    <cellStyle name="60% - ส่วนที่ถูกเน้น1 2" xfId="337"/>
    <cellStyle name="60% - ส่วนที่ถูกเน้น1 3 10" xfId="338"/>
    <cellStyle name="60% - ส่วนที่ถูกเน้น1 3 11" xfId="339"/>
    <cellStyle name="60% - ส่วนที่ถูกเน้น1 3 12" xfId="340"/>
    <cellStyle name="60% - ส่วนที่ถูกเน้น1 3 13" xfId="341"/>
    <cellStyle name="60% - ส่วนที่ถูกเน้น1 3 14" xfId="342"/>
    <cellStyle name="60% - ส่วนที่ถูกเน้น1 3 15" xfId="343"/>
    <cellStyle name="60% - ส่วนที่ถูกเน้น1 3 16" xfId="344"/>
    <cellStyle name="60% - ส่วนที่ถูกเน้น1 3 17" xfId="345"/>
    <cellStyle name="60% - ส่วนที่ถูกเน้น1 3 18" xfId="346"/>
    <cellStyle name="60% - ส่วนที่ถูกเน้น1 3 19" xfId="347"/>
    <cellStyle name="60% - ส่วนที่ถูกเน้น1 3 2" xfId="348"/>
    <cellStyle name="60% - ส่วนที่ถูกเน้น1 3 20" xfId="349"/>
    <cellStyle name="60% - ส่วนที่ถูกเน้น1 3 21" xfId="350"/>
    <cellStyle name="60% - ส่วนที่ถูกเน้น1 3 22" xfId="351"/>
    <cellStyle name="60% - ส่วนที่ถูกเน้น1 3 23" xfId="352"/>
    <cellStyle name="60% - ส่วนที่ถูกเน้น1 3 3" xfId="353"/>
    <cellStyle name="60% - ส่วนที่ถูกเน้น1 3 4" xfId="354"/>
    <cellStyle name="60% - ส่วนที่ถูกเน้น1 3 5" xfId="355"/>
    <cellStyle name="60% - ส่วนที่ถูกเน้น1 3 6" xfId="356"/>
    <cellStyle name="60% - ส่วนที่ถูกเน้น1 3 7" xfId="357"/>
    <cellStyle name="60% - ส่วนที่ถูกเน้น1 3 8" xfId="358"/>
    <cellStyle name="60% - ส่วนที่ถูกเน้น1 3 9" xfId="359"/>
    <cellStyle name="60% - ส่วนที่ถูกเน้น2" xfId="360"/>
    <cellStyle name="60% - ส่วนที่ถูกเน้น2 2" xfId="361"/>
    <cellStyle name="60% - ส่วนที่ถูกเน้น2 3 10" xfId="362"/>
    <cellStyle name="60% - ส่วนที่ถูกเน้น2 3 11" xfId="363"/>
    <cellStyle name="60% - ส่วนที่ถูกเน้น2 3 12" xfId="364"/>
    <cellStyle name="60% - ส่วนที่ถูกเน้น2 3 13" xfId="365"/>
    <cellStyle name="60% - ส่วนที่ถูกเน้น2 3 14" xfId="366"/>
    <cellStyle name="60% - ส่วนที่ถูกเน้น2 3 15" xfId="367"/>
    <cellStyle name="60% - ส่วนที่ถูกเน้น2 3 16" xfId="368"/>
    <cellStyle name="60% - ส่วนที่ถูกเน้น2 3 17" xfId="369"/>
    <cellStyle name="60% - ส่วนที่ถูกเน้น2 3 18" xfId="370"/>
    <cellStyle name="60% - ส่วนที่ถูกเน้น2 3 19" xfId="371"/>
    <cellStyle name="60% - ส่วนที่ถูกเน้น2 3 2" xfId="372"/>
    <cellStyle name="60% - ส่วนที่ถูกเน้น2 3 20" xfId="373"/>
    <cellStyle name="60% - ส่วนที่ถูกเน้น2 3 21" xfId="374"/>
    <cellStyle name="60% - ส่วนที่ถูกเน้น2 3 22" xfId="375"/>
    <cellStyle name="60% - ส่วนที่ถูกเน้น2 3 23" xfId="376"/>
    <cellStyle name="60% - ส่วนที่ถูกเน้น2 3 3" xfId="377"/>
    <cellStyle name="60% - ส่วนที่ถูกเน้น2 3 4" xfId="378"/>
    <cellStyle name="60% - ส่วนที่ถูกเน้น2 3 5" xfId="379"/>
    <cellStyle name="60% - ส่วนที่ถูกเน้น2 3 6" xfId="380"/>
    <cellStyle name="60% - ส่วนที่ถูกเน้น2 3 7" xfId="381"/>
    <cellStyle name="60% - ส่วนที่ถูกเน้น2 3 8" xfId="382"/>
    <cellStyle name="60% - ส่วนที่ถูกเน้น2 3 9" xfId="383"/>
    <cellStyle name="60% - ส่วนที่ถูกเน้น3" xfId="384"/>
    <cellStyle name="60% - ส่วนที่ถูกเน้น3 2" xfId="385"/>
    <cellStyle name="60% - ส่วนที่ถูกเน้น3 3 10" xfId="386"/>
    <cellStyle name="60% - ส่วนที่ถูกเน้น3 3 11" xfId="387"/>
    <cellStyle name="60% - ส่วนที่ถูกเน้น3 3 12" xfId="388"/>
    <cellStyle name="60% - ส่วนที่ถูกเน้น3 3 13" xfId="389"/>
    <cellStyle name="60% - ส่วนที่ถูกเน้น3 3 14" xfId="390"/>
    <cellStyle name="60% - ส่วนที่ถูกเน้น3 3 15" xfId="391"/>
    <cellStyle name="60% - ส่วนที่ถูกเน้น3 3 16" xfId="392"/>
    <cellStyle name="60% - ส่วนที่ถูกเน้น3 3 17" xfId="393"/>
    <cellStyle name="60% - ส่วนที่ถูกเน้น3 3 18" xfId="394"/>
    <cellStyle name="60% - ส่วนที่ถูกเน้น3 3 19" xfId="395"/>
    <cellStyle name="60% - ส่วนที่ถูกเน้น3 3 2" xfId="396"/>
    <cellStyle name="60% - ส่วนที่ถูกเน้น3 3 20" xfId="397"/>
    <cellStyle name="60% - ส่วนที่ถูกเน้น3 3 21" xfId="398"/>
    <cellStyle name="60% - ส่วนที่ถูกเน้น3 3 22" xfId="399"/>
    <cellStyle name="60% - ส่วนที่ถูกเน้น3 3 23" xfId="400"/>
    <cellStyle name="60% - ส่วนที่ถูกเน้น3 3 3" xfId="401"/>
    <cellStyle name="60% - ส่วนที่ถูกเน้น3 3 4" xfId="402"/>
    <cellStyle name="60% - ส่วนที่ถูกเน้น3 3 5" xfId="403"/>
    <cellStyle name="60% - ส่วนที่ถูกเน้น3 3 6" xfId="404"/>
    <cellStyle name="60% - ส่วนที่ถูกเน้น3 3 7" xfId="405"/>
    <cellStyle name="60% - ส่วนที่ถูกเน้น3 3 8" xfId="406"/>
    <cellStyle name="60% - ส่วนที่ถูกเน้น3 3 9" xfId="407"/>
    <cellStyle name="60% - ส่วนที่ถูกเน้น4" xfId="408"/>
    <cellStyle name="60% - ส่วนที่ถูกเน้น4 2" xfId="409"/>
    <cellStyle name="60% - ส่วนที่ถูกเน้น4 3 10" xfId="410"/>
    <cellStyle name="60% - ส่วนที่ถูกเน้น4 3 11" xfId="411"/>
    <cellStyle name="60% - ส่วนที่ถูกเน้น4 3 12" xfId="412"/>
    <cellStyle name="60% - ส่วนที่ถูกเน้น4 3 13" xfId="413"/>
    <cellStyle name="60% - ส่วนที่ถูกเน้น4 3 14" xfId="414"/>
    <cellStyle name="60% - ส่วนที่ถูกเน้น4 3 15" xfId="415"/>
    <cellStyle name="60% - ส่วนที่ถูกเน้น4 3 16" xfId="416"/>
    <cellStyle name="60% - ส่วนที่ถูกเน้น4 3 17" xfId="417"/>
    <cellStyle name="60% - ส่วนที่ถูกเน้น4 3 18" xfId="418"/>
    <cellStyle name="60% - ส่วนที่ถูกเน้น4 3 19" xfId="419"/>
    <cellStyle name="60% - ส่วนที่ถูกเน้น4 3 2" xfId="420"/>
    <cellStyle name="60% - ส่วนที่ถูกเน้น4 3 20" xfId="421"/>
    <cellStyle name="60% - ส่วนที่ถูกเน้น4 3 21" xfId="422"/>
    <cellStyle name="60% - ส่วนที่ถูกเน้น4 3 22" xfId="423"/>
    <cellStyle name="60% - ส่วนที่ถูกเน้น4 3 23" xfId="424"/>
    <cellStyle name="60% - ส่วนที่ถูกเน้น4 3 3" xfId="425"/>
    <cellStyle name="60% - ส่วนที่ถูกเน้น4 3 4" xfId="426"/>
    <cellStyle name="60% - ส่วนที่ถูกเน้น4 3 5" xfId="427"/>
    <cellStyle name="60% - ส่วนที่ถูกเน้น4 3 6" xfId="428"/>
    <cellStyle name="60% - ส่วนที่ถูกเน้น4 3 7" xfId="429"/>
    <cellStyle name="60% - ส่วนที่ถูกเน้น4 3 8" xfId="430"/>
    <cellStyle name="60% - ส่วนที่ถูกเน้น4 3 9" xfId="431"/>
    <cellStyle name="60% - ส่วนที่ถูกเน้น5" xfId="432"/>
    <cellStyle name="60% - ส่วนที่ถูกเน้น5 2" xfId="433"/>
    <cellStyle name="60% - ส่วนที่ถูกเน้น5 3 10" xfId="434"/>
    <cellStyle name="60% - ส่วนที่ถูกเน้น5 3 11" xfId="435"/>
    <cellStyle name="60% - ส่วนที่ถูกเน้น5 3 12" xfId="436"/>
    <cellStyle name="60% - ส่วนที่ถูกเน้น5 3 13" xfId="437"/>
    <cellStyle name="60% - ส่วนที่ถูกเน้น5 3 14" xfId="438"/>
    <cellStyle name="60% - ส่วนที่ถูกเน้น5 3 15" xfId="439"/>
    <cellStyle name="60% - ส่วนที่ถูกเน้น5 3 16" xfId="440"/>
    <cellStyle name="60% - ส่วนที่ถูกเน้น5 3 17" xfId="441"/>
    <cellStyle name="60% - ส่วนที่ถูกเน้น5 3 18" xfId="442"/>
    <cellStyle name="60% - ส่วนที่ถูกเน้น5 3 19" xfId="443"/>
    <cellStyle name="60% - ส่วนที่ถูกเน้น5 3 2" xfId="444"/>
    <cellStyle name="60% - ส่วนที่ถูกเน้น5 3 20" xfId="445"/>
    <cellStyle name="60% - ส่วนที่ถูกเน้น5 3 21" xfId="446"/>
    <cellStyle name="60% - ส่วนที่ถูกเน้น5 3 22" xfId="447"/>
    <cellStyle name="60% - ส่วนที่ถูกเน้น5 3 23" xfId="448"/>
    <cellStyle name="60% - ส่วนที่ถูกเน้น5 3 3" xfId="449"/>
    <cellStyle name="60% - ส่วนที่ถูกเน้น5 3 4" xfId="450"/>
    <cellStyle name="60% - ส่วนที่ถูกเน้น5 3 5" xfId="451"/>
    <cellStyle name="60% - ส่วนที่ถูกเน้น5 3 6" xfId="452"/>
    <cellStyle name="60% - ส่วนที่ถูกเน้น5 3 7" xfId="453"/>
    <cellStyle name="60% - ส่วนที่ถูกเน้น5 3 8" xfId="454"/>
    <cellStyle name="60% - ส่วนที่ถูกเน้น5 3 9" xfId="455"/>
    <cellStyle name="60% - ส่วนที่ถูกเน้น6" xfId="456"/>
    <cellStyle name="60% - ส่วนที่ถูกเน้น6 2" xfId="457"/>
    <cellStyle name="60% - ส่วนที่ถูกเน้น6 3 10" xfId="458"/>
    <cellStyle name="60% - ส่วนที่ถูกเน้น6 3 11" xfId="459"/>
    <cellStyle name="60% - ส่วนที่ถูกเน้น6 3 12" xfId="460"/>
    <cellStyle name="60% - ส่วนที่ถูกเน้น6 3 13" xfId="461"/>
    <cellStyle name="60% - ส่วนที่ถูกเน้น6 3 14" xfId="462"/>
    <cellStyle name="60% - ส่วนที่ถูกเน้น6 3 15" xfId="463"/>
    <cellStyle name="60% - ส่วนที่ถูกเน้น6 3 16" xfId="464"/>
    <cellStyle name="60% - ส่วนที่ถูกเน้น6 3 17" xfId="465"/>
    <cellStyle name="60% - ส่วนที่ถูกเน้น6 3 18" xfId="466"/>
    <cellStyle name="60% - ส่วนที่ถูกเน้น6 3 19" xfId="467"/>
    <cellStyle name="60% - ส่วนที่ถูกเน้น6 3 2" xfId="468"/>
    <cellStyle name="60% - ส่วนที่ถูกเน้น6 3 20" xfId="469"/>
    <cellStyle name="60% - ส่วนที่ถูกเน้น6 3 21" xfId="470"/>
    <cellStyle name="60% - ส่วนที่ถูกเน้น6 3 22" xfId="471"/>
    <cellStyle name="60% - ส่วนที่ถูกเน้น6 3 23" xfId="472"/>
    <cellStyle name="60% - ส่วนที่ถูกเน้น6 3 3" xfId="473"/>
    <cellStyle name="60% - ส่วนที่ถูกเน้น6 3 4" xfId="474"/>
    <cellStyle name="60% - ส่วนที่ถูกเน้น6 3 5" xfId="475"/>
    <cellStyle name="60% - ส่วนที่ถูกเน้น6 3 6" xfId="476"/>
    <cellStyle name="60% - ส่วนที่ถูกเน้น6 3 7" xfId="477"/>
    <cellStyle name="60% - ส่วนที่ถูกเน้น6 3 8" xfId="478"/>
    <cellStyle name="60% - ส่วนที่ถูกเน้น6 3 9" xfId="479"/>
    <cellStyle name="75" xfId="480"/>
    <cellStyle name="a" xfId="481"/>
    <cellStyle name="abc" xfId="482"/>
    <cellStyle name="Accent1" xfId="483"/>
    <cellStyle name="Accent2" xfId="484"/>
    <cellStyle name="Accent3" xfId="485"/>
    <cellStyle name="Accent4" xfId="486"/>
    <cellStyle name="Accent5" xfId="487"/>
    <cellStyle name="Accent6" xfId="488"/>
    <cellStyle name="ÅëÈ­ [0]_±âÅ¸" xfId="489"/>
    <cellStyle name="ÅëÈ­_±âÅ¸" xfId="490"/>
    <cellStyle name="ÄÞ¸¶ [0]_±âÅ¸" xfId="491"/>
    <cellStyle name="ÄÞ¸¶_±âÅ¸" xfId="492"/>
    <cellStyle name="Bad" xfId="493"/>
    <cellStyle name="Ç¥ÁØ_¿¬°£´©°è¿¹»ó" xfId="494"/>
    <cellStyle name="Calc Currency (0)" xfId="495"/>
    <cellStyle name="Calc Currency (2)" xfId="496"/>
    <cellStyle name="Calc Percent (0)" xfId="497"/>
    <cellStyle name="Calc Percent (1)" xfId="498"/>
    <cellStyle name="Calc Percent (2)" xfId="499"/>
    <cellStyle name="Calc Units (0)" xfId="500"/>
    <cellStyle name="Calc Units (1)" xfId="501"/>
    <cellStyle name="Calc Units (2)" xfId="502"/>
    <cellStyle name="Calculation" xfId="503"/>
    <cellStyle name="Check Cell" xfId="504"/>
    <cellStyle name="Comma [00]" xfId="505"/>
    <cellStyle name="Comma 10" xfId="506"/>
    <cellStyle name="Comma 2" xfId="507"/>
    <cellStyle name="Comma 3" xfId="508"/>
    <cellStyle name="Comma 4" xfId="509"/>
    <cellStyle name="comma zerodec" xfId="510"/>
    <cellStyle name="Comma_แบบตารางใหม่" xfId="511"/>
    <cellStyle name="Comma_ประมาณราคางานก่อสร้างบ้านพักครู" xfId="512"/>
    <cellStyle name="company_title" xfId="513"/>
    <cellStyle name="Currency [00]" xfId="514"/>
    <cellStyle name="Currency1" xfId="515"/>
    <cellStyle name="Date Short" xfId="516"/>
    <cellStyle name="date_format" xfId="517"/>
    <cellStyle name="Dollar (zero dec)" xfId="518"/>
    <cellStyle name="Enter Currency (0)" xfId="519"/>
    <cellStyle name="Enter Currency (2)" xfId="520"/>
    <cellStyle name="Enter Units (0)" xfId="521"/>
    <cellStyle name="Enter Units (1)" xfId="522"/>
    <cellStyle name="Enter Units (2)" xfId="523"/>
    <cellStyle name="Explanatory Text" xfId="524"/>
    <cellStyle name="Followed Hyperlink" xfId="525"/>
    <cellStyle name="Good" xfId="526"/>
    <cellStyle name="Grey" xfId="527"/>
    <cellStyle name="Header1" xfId="528"/>
    <cellStyle name="Header2" xfId="529"/>
    <cellStyle name="Heading 1" xfId="530"/>
    <cellStyle name="Heading 2" xfId="531"/>
    <cellStyle name="Heading 3" xfId="532"/>
    <cellStyle name="Heading 4" xfId="533"/>
    <cellStyle name="Hyperlink" xfId="534"/>
    <cellStyle name="Hyperlink 2" xfId="535"/>
    <cellStyle name="Hyperlink_งานก่อสร้างอาคารเรียน 4 ชั้น" xfId="536"/>
    <cellStyle name="Input" xfId="537"/>
    <cellStyle name="Input [yellow]" xfId="538"/>
    <cellStyle name="Input_BOQ+รพ+สม..(1) งบ 1.3 ล้าน ปรับแล้ว" xfId="539"/>
    <cellStyle name="Link Currency (0)" xfId="540"/>
    <cellStyle name="Link Currency (2)" xfId="541"/>
    <cellStyle name="Link Units (0)" xfId="542"/>
    <cellStyle name="Link Units (1)" xfId="543"/>
    <cellStyle name="Link Units (2)" xfId="544"/>
    <cellStyle name="Linked Cell" xfId="545"/>
    <cellStyle name="n" xfId="546"/>
    <cellStyle name="n 10" xfId="547"/>
    <cellStyle name="n 11" xfId="548"/>
    <cellStyle name="n 12" xfId="549"/>
    <cellStyle name="n 13" xfId="550"/>
    <cellStyle name="n 14" xfId="551"/>
    <cellStyle name="n 15" xfId="552"/>
    <cellStyle name="n 16" xfId="553"/>
    <cellStyle name="n 17" xfId="554"/>
    <cellStyle name="n 18" xfId="555"/>
    <cellStyle name="n 19" xfId="556"/>
    <cellStyle name="n 2" xfId="557"/>
    <cellStyle name="n 20" xfId="558"/>
    <cellStyle name="n 21" xfId="559"/>
    <cellStyle name="n 22" xfId="560"/>
    <cellStyle name="n 23" xfId="561"/>
    <cellStyle name="n 3" xfId="562"/>
    <cellStyle name="n 4" xfId="563"/>
    <cellStyle name="n 5" xfId="564"/>
    <cellStyle name="n 6" xfId="565"/>
    <cellStyle name="n 7" xfId="566"/>
    <cellStyle name="n 8" xfId="567"/>
    <cellStyle name="n 9" xfId="568"/>
    <cellStyle name="Neutral" xfId="569"/>
    <cellStyle name="no dec" xfId="570"/>
    <cellStyle name="Normal - Style1" xfId="571"/>
    <cellStyle name="Normal 2" xfId="572"/>
    <cellStyle name="Normal 3" xfId="573"/>
    <cellStyle name="Normal 4" xfId="574"/>
    <cellStyle name="Normal_แบบตารางใหม่" xfId="575"/>
    <cellStyle name="Normal_ประมาณราคางานก่อสร้างบ้านพักครู" xfId="576"/>
    <cellStyle name="Note" xfId="577"/>
    <cellStyle name="Output" xfId="578"/>
    <cellStyle name="ParaBirimi [0]_RESULTS" xfId="579"/>
    <cellStyle name="ParaBirimi_RESULTS" xfId="580"/>
    <cellStyle name="Percent [0]" xfId="581"/>
    <cellStyle name="Percent [00]" xfId="582"/>
    <cellStyle name="Percent [2]" xfId="583"/>
    <cellStyle name="PrePop Currency (0)" xfId="584"/>
    <cellStyle name="PrePop Currency (2)" xfId="585"/>
    <cellStyle name="PrePop Units (0)" xfId="586"/>
    <cellStyle name="PrePop Units (1)" xfId="587"/>
    <cellStyle name="PrePop Units (2)" xfId="588"/>
    <cellStyle name="report_title" xfId="589"/>
    <cellStyle name="Style 1" xfId="590"/>
    <cellStyle name="Text Indent A" xfId="591"/>
    <cellStyle name="Text Indent B" xfId="592"/>
    <cellStyle name="Text Indent C" xfId="593"/>
    <cellStyle name="Title" xfId="594"/>
    <cellStyle name="Total" xfId="595"/>
    <cellStyle name="Virg? [0]_RESULTS" xfId="596"/>
    <cellStyle name="Virg?_RESULTS" xfId="597"/>
    <cellStyle name="Warning Text" xfId="598"/>
    <cellStyle name="การคำนวณ" xfId="599"/>
    <cellStyle name="การคำนวณ 2" xfId="600"/>
    <cellStyle name="การคำนวณ 3 10" xfId="601"/>
    <cellStyle name="การคำนวณ 3 11" xfId="602"/>
    <cellStyle name="การคำนวณ 3 12" xfId="603"/>
    <cellStyle name="การคำนวณ 3 13" xfId="604"/>
    <cellStyle name="การคำนวณ 3 14" xfId="605"/>
    <cellStyle name="การคำนวณ 3 15" xfId="606"/>
    <cellStyle name="การคำนวณ 3 16" xfId="607"/>
    <cellStyle name="การคำนวณ 3 17" xfId="608"/>
    <cellStyle name="การคำนวณ 3 18" xfId="609"/>
    <cellStyle name="การคำนวณ 3 19" xfId="610"/>
    <cellStyle name="การคำนวณ 3 2" xfId="611"/>
    <cellStyle name="การคำนวณ 3 20" xfId="612"/>
    <cellStyle name="การคำนวณ 3 21" xfId="613"/>
    <cellStyle name="การคำนวณ 3 22" xfId="614"/>
    <cellStyle name="การคำนวณ 3 23" xfId="615"/>
    <cellStyle name="การคำนวณ 3 3" xfId="616"/>
    <cellStyle name="การคำนวณ 3 4" xfId="617"/>
    <cellStyle name="การคำนวณ 3 5" xfId="618"/>
    <cellStyle name="การคำนวณ 3 6" xfId="619"/>
    <cellStyle name="การคำนวณ 3 7" xfId="620"/>
    <cellStyle name="การคำนวณ 3 8" xfId="621"/>
    <cellStyle name="การคำนวณ 3 9" xfId="622"/>
    <cellStyle name="ข้อความเตือน" xfId="623"/>
    <cellStyle name="ข้อความเตือน 2" xfId="624"/>
    <cellStyle name="ข้อความเตือน 3 10" xfId="625"/>
    <cellStyle name="ข้อความเตือน 3 11" xfId="626"/>
    <cellStyle name="ข้อความเตือน 3 12" xfId="627"/>
    <cellStyle name="ข้อความเตือน 3 13" xfId="628"/>
    <cellStyle name="ข้อความเตือน 3 14" xfId="629"/>
    <cellStyle name="ข้อความเตือน 3 15" xfId="630"/>
    <cellStyle name="ข้อความเตือน 3 16" xfId="631"/>
    <cellStyle name="ข้อความเตือน 3 17" xfId="632"/>
    <cellStyle name="ข้อความเตือน 3 18" xfId="633"/>
    <cellStyle name="ข้อความเตือน 3 19" xfId="634"/>
    <cellStyle name="ข้อความเตือน 3 2" xfId="635"/>
    <cellStyle name="ข้อความเตือน 3 20" xfId="636"/>
    <cellStyle name="ข้อความเตือน 3 21" xfId="637"/>
    <cellStyle name="ข้อความเตือน 3 22" xfId="638"/>
    <cellStyle name="ข้อความเตือน 3 23" xfId="639"/>
    <cellStyle name="ข้อความเตือน 3 3" xfId="640"/>
    <cellStyle name="ข้อความเตือน 3 4" xfId="641"/>
    <cellStyle name="ข้อความเตือน 3 5" xfId="642"/>
    <cellStyle name="ข้อความเตือน 3 6" xfId="643"/>
    <cellStyle name="ข้อความเตือน 3 7" xfId="644"/>
    <cellStyle name="ข้อความเตือน 3 8" xfId="645"/>
    <cellStyle name="ข้อความเตือน 3 9" xfId="646"/>
    <cellStyle name="ข้อความอธิบาย" xfId="647"/>
    <cellStyle name="ข้อความอธิบาย 2" xfId="648"/>
    <cellStyle name="ข้อความอธิบาย 3 10" xfId="649"/>
    <cellStyle name="ข้อความอธิบาย 3 11" xfId="650"/>
    <cellStyle name="ข้อความอธิบาย 3 12" xfId="651"/>
    <cellStyle name="ข้อความอธิบาย 3 13" xfId="652"/>
    <cellStyle name="ข้อความอธิบาย 3 14" xfId="653"/>
    <cellStyle name="ข้อความอธิบาย 3 15" xfId="654"/>
    <cellStyle name="ข้อความอธิบาย 3 16" xfId="655"/>
    <cellStyle name="ข้อความอธิบาย 3 17" xfId="656"/>
    <cellStyle name="ข้อความอธิบาย 3 18" xfId="657"/>
    <cellStyle name="ข้อความอธิบาย 3 19" xfId="658"/>
    <cellStyle name="ข้อความอธิบาย 3 2" xfId="659"/>
    <cellStyle name="ข้อความอธิบาย 3 20" xfId="660"/>
    <cellStyle name="ข้อความอธิบาย 3 21" xfId="661"/>
    <cellStyle name="ข้อความอธิบาย 3 22" xfId="662"/>
    <cellStyle name="ข้อความอธิบาย 3 23" xfId="663"/>
    <cellStyle name="ข้อความอธิบาย 3 3" xfId="664"/>
    <cellStyle name="ข้อความอธิบาย 3 4" xfId="665"/>
    <cellStyle name="ข้อความอธิบาย 3 5" xfId="666"/>
    <cellStyle name="ข้อความอธิบาย 3 6" xfId="667"/>
    <cellStyle name="ข้อความอธิบาย 3 7" xfId="668"/>
    <cellStyle name="ข้อความอธิบาย 3 8" xfId="669"/>
    <cellStyle name="ข้อความอธิบาย 3 9" xfId="670"/>
    <cellStyle name="Comma" xfId="671"/>
    <cellStyle name="Comma [0]" xfId="672"/>
    <cellStyle name="เครื่องหมายจุลภาค 10" xfId="673"/>
    <cellStyle name="เครื่องหมายจุลภาค 11 2" xfId="674"/>
    <cellStyle name="เครื่องหมายจุลภาค 11 3" xfId="675"/>
    <cellStyle name="เครื่องหมายจุลภาค 11 4" xfId="676"/>
    <cellStyle name="เครื่องหมายจุลภาค 15 2" xfId="677"/>
    <cellStyle name="เครื่องหมายจุลภาค 15 3" xfId="678"/>
    <cellStyle name="เครื่องหมายจุลภาค 15 4" xfId="679"/>
    <cellStyle name="เครื่องหมายจุลภาค 15 5" xfId="680"/>
    <cellStyle name="เครื่องหมายจุลภาค 15 6" xfId="681"/>
    <cellStyle name="เครื่องหมายจุลภาค 16 2" xfId="682"/>
    <cellStyle name="เครื่องหมายจุลภาค 16 3" xfId="683"/>
    <cellStyle name="เครื่องหมายจุลภาค 16 4" xfId="684"/>
    <cellStyle name="เครื่องหมายจุลภาค 18 2" xfId="685"/>
    <cellStyle name="เครื่องหมายจุลภาค 18 3" xfId="686"/>
    <cellStyle name="เครื่องหมายจุลภาค 18 4" xfId="687"/>
    <cellStyle name="เครื่องหมายจุลภาค 2" xfId="688"/>
    <cellStyle name="เครื่องหมายจุลภาค 2 10" xfId="689"/>
    <cellStyle name="เครื่องหมายจุลภาค 2 2" xfId="690"/>
    <cellStyle name="เครื่องหมายจุลภาค 2 3" xfId="691"/>
    <cellStyle name="เครื่องหมายจุลภาค 2 4" xfId="692"/>
    <cellStyle name="เครื่องหมายจุลภาค 2 5" xfId="693"/>
    <cellStyle name="เครื่องหมายจุลภาค 2 6" xfId="694"/>
    <cellStyle name="เครื่องหมายจุลภาค 2 7" xfId="695"/>
    <cellStyle name="เครื่องหมายจุลภาค 2 8" xfId="696"/>
    <cellStyle name="เครื่องหมายจุลภาค 2 9" xfId="697"/>
    <cellStyle name="เครื่องหมายจุลภาค 20 2" xfId="698"/>
    <cellStyle name="เครื่องหมายจุลภาค 20 3" xfId="699"/>
    <cellStyle name="เครื่องหมายจุลภาค 21 2" xfId="700"/>
    <cellStyle name="เครื่องหมายจุลภาค 21 3" xfId="701"/>
    <cellStyle name="เครื่องหมายจุลภาค 3" xfId="702"/>
    <cellStyle name="เครื่องหมายจุลภาค 3 10" xfId="703"/>
    <cellStyle name="เครื่องหมายจุลภาค 3 11" xfId="704"/>
    <cellStyle name="เครื่องหมายจุลภาค 3 12" xfId="705"/>
    <cellStyle name="เครื่องหมายจุลภาค 3 13" xfId="706"/>
    <cellStyle name="เครื่องหมายจุลภาค 3 14" xfId="707"/>
    <cellStyle name="เครื่องหมายจุลภาค 3 15" xfId="708"/>
    <cellStyle name="เครื่องหมายจุลภาค 3 16" xfId="709"/>
    <cellStyle name="เครื่องหมายจุลภาค 3 17" xfId="710"/>
    <cellStyle name="เครื่องหมายจุลภาค 3 18" xfId="711"/>
    <cellStyle name="เครื่องหมายจุลภาค 3 19" xfId="712"/>
    <cellStyle name="เครื่องหมายจุลภาค 3 2" xfId="713"/>
    <cellStyle name="เครื่องหมายจุลภาค 3 20" xfId="714"/>
    <cellStyle name="เครื่องหมายจุลภาค 3 21" xfId="715"/>
    <cellStyle name="เครื่องหมายจุลภาค 3 22" xfId="716"/>
    <cellStyle name="เครื่องหมายจุลภาค 3 23" xfId="717"/>
    <cellStyle name="เครื่องหมายจุลภาค 3 24" xfId="718"/>
    <cellStyle name="เครื่องหมายจุลภาค 3 25" xfId="719"/>
    <cellStyle name="เครื่องหมายจุลภาค 3 25 2" xfId="720"/>
    <cellStyle name="เครื่องหมายจุลภาค 3 26" xfId="721"/>
    <cellStyle name="เครื่องหมายจุลภาค 3 3" xfId="722"/>
    <cellStyle name="เครื่องหมายจุลภาค 3 4" xfId="723"/>
    <cellStyle name="เครื่องหมายจุลภาค 3 5" xfId="724"/>
    <cellStyle name="เครื่องหมายจุลภาค 3 6" xfId="725"/>
    <cellStyle name="เครื่องหมายจุลภาค 3 7" xfId="726"/>
    <cellStyle name="เครื่องหมายจุลภาค 3 8" xfId="727"/>
    <cellStyle name="เครื่องหมายจุลภาค 3 9" xfId="728"/>
    <cellStyle name="เครื่องหมายจุลภาค 3_งานปรับปรุงอาคารสำนักงาน (ราคากลาง) 17 ธ.ค. 56 ตัดโรงจอดรถ" xfId="729"/>
    <cellStyle name="เครื่องหมายจุลภาค 4" xfId="730"/>
    <cellStyle name="เครื่องหมายจุลภาค 4 10" xfId="731"/>
    <cellStyle name="เครื่องหมายจุลภาค 4 11" xfId="732"/>
    <cellStyle name="เครื่องหมายจุลภาค 4 12" xfId="733"/>
    <cellStyle name="เครื่องหมายจุลภาค 4 13" xfId="734"/>
    <cellStyle name="เครื่องหมายจุลภาค 4 14" xfId="735"/>
    <cellStyle name="เครื่องหมายจุลภาค 4 15" xfId="736"/>
    <cellStyle name="เครื่องหมายจุลภาค 4 16" xfId="737"/>
    <cellStyle name="เครื่องหมายจุลภาค 4 17" xfId="738"/>
    <cellStyle name="เครื่องหมายจุลภาค 4 18" xfId="739"/>
    <cellStyle name="เครื่องหมายจุลภาค 4 19" xfId="740"/>
    <cellStyle name="เครื่องหมายจุลภาค 4 2" xfId="741"/>
    <cellStyle name="เครื่องหมายจุลภาค 4 20" xfId="742"/>
    <cellStyle name="เครื่องหมายจุลภาค 4 21" xfId="743"/>
    <cellStyle name="เครื่องหมายจุลภาค 4 22" xfId="744"/>
    <cellStyle name="เครื่องหมายจุลภาค 4 3" xfId="745"/>
    <cellStyle name="เครื่องหมายจุลภาค 4 4" xfId="746"/>
    <cellStyle name="เครื่องหมายจุลภาค 4 5" xfId="747"/>
    <cellStyle name="เครื่องหมายจุลภาค 4 6" xfId="748"/>
    <cellStyle name="เครื่องหมายจุลภาค 4 7" xfId="749"/>
    <cellStyle name="เครื่องหมายจุลภาค 4 8" xfId="750"/>
    <cellStyle name="เครื่องหมายจุลภาค 4 9" xfId="751"/>
    <cellStyle name="เครื่องหมายจุลภาค 5" xfId="752"/>
    <cellStyle name="เครื่องหมายจุลภาค 5 2" xfId="753"/>
    <cellStyle name="เครื่องหมายจุลภาค 5 3" xfId="754"/>
    <cellStyle name="เครื่องหมายจุลภาค 6" xfId="755"/>
    <cellStyle name="เครื่องหมายจุลภาค 6 2" xfId="756"/>
    <cellStyle name="เครื่องหมายจุลภาค 7" xfId="757"/>
    <cellStyle name="เครื่องหมายจุลภาค 8" xfId="758"/>
    <cellStyle name="เครื่องหมายจุลภาค 9" xfId="759"/>
    <cellStyle name="เครื่องหมายจุลภาค_52-9039+ข162-ส.ค.-52(2)." xfId="760"/>
    <cellStyle name="เครื่องหมายจุลภาค_โครงการก่อสร้างรั้วบ้านพักหัวหน้าสำนักงานจังหวัด" xfId="761"/>
    <cellStyle name="เครื่องหมายจุลภาค_งานก่อสร้างอาคารศูนย์อุบัติเหตุและศัลยกรรมกระดูก" xfId="762"/>
    <cellStyle name="เครื่องหมายจุลภาค_งานก่อสร้างอาคารศูนย์อุบัติเหตุและศัลยกรรมกระดูก 4" xfId="763"/>
    <cellStyle name="เครื่องหมายจุลภาค_บ้านครอบครัวไทยเป็นสุข  6   แบบบ้าน 2 ชั้น (ตอกเข็ม)" xfId="764"/>
    <cellStyle name="เครื่องหมายจุลภาค_บ้านพักผู้ว่าราชการจังหวัด" xfId="765"/>
    <cellStyle name="เครื่องหมายจุลภาค_ประมาณการร้านกาแฟและห้องออกกำลังกาย ปรับราคาใหม่ 28 เมษายน 2553" xfId="766"/>
    <cellStyle name="เครื่องหมายจุลภาค_ประมาณราคาปรับปรุงบ้านพักราชการ" xfId="767"/>
    <cellStyle name="เครื่องหมายจุลภาค_สรรพสามิตภาคที่ 2 บ้านครอบครัวไทยเป็นสุข6" xfId="768"/>
    <cellStyle name="เครื่องหมายจุลภาค_อาคารจอดรถ" xfId="769"/>
    <cellStyle name="เครื่องหมายจุลภาค_อาคารจอดรถ 2" xfId="770"/>
    <cellStyle name="เครื่องหมายจุลภาค_อาคารพักคนงาน 4 ชั้น" xfId="771"/>
    <cellStyle name="เครื่องหมายจุลภาค_อาคารห้องน้ำเขาชีจรรย์22222Suc" xfId="772"/>
    <cellStyle name="Currency" xfId="773"/>
    <cellStyle name="Currency [0]" xfId="774"/>
    <cellStyle name="ชื่อเรื่อง" xfId="775"/>
    <cellStyle name="ชื่อเรื่อง 2" xfId="776"/>
    <cellStyle name="ชื่อเรื่อง 3 10" xfId="777"/>
    <cellStyle name="ชื่อเรื่อง 3 11" xfId="778"/>
    <cellStyle name="ชื่อเรื่อง 3 12" xfId="779"/>
    <cellStyle name="ชื่อเรื่อง 3 13" xfId="780"/>
    <cellStyle name="ชื่อเรื่อง 3 14" xfId="781"/>
    <cellStyle name="ชื่อเรื่อง 3 15" xfId="782"/>
    <cellStyle name="ชื่อเรื่อง 3 16" xfId="783"/>
    <cellStyle name="ชื่อเรื่อง 3 17" xfId="784"/>
    <cellStyle name="ชื่อเรื่อง 3 18" xfId="785"/>
    <cellStyle name="ชื่อเรื่อง 3 19" xfId="786"/>
    <cellStyle name="ชื่อเรื่อง 3 2" xfId="787"/>
    <cellStyle name="ชื่อเรื่อง 3 20" xfId="788"/>
    <cellStyle name="ชื่อเรื่อง 3 21" xfId="789"/>
    <cellStyle name="ชื่อเรื่อง 3 22" xfId="790"/>
    <cellStyle name="ชื่อเรื่อง 3 23" xfId="791"/>
    <cellStyle name="ชื่อเรื่อง 3 3" xfId="792"/>
    <cellStyle name="ชื่อเรื่อง 3 4" xfId="793"/>
    <cellStyle name="ชื่อเรื่อง 3 5" xfId="794"/>
    <cellStyle name="ชื่อเรื่อง 3 6" xfId="795"/>
    <cellStyle name="ชื่อเรื่อง 3 7" xfId="796"/>
    <cellStyle name="ชื่อเรื่อง 3 8" xfId="797"/>
    <cellStyle name="ชื่อเรื่อง 3 9" xfId="798"/>
    <cellStyle name="เซลล์ตรวจสอบ" xfId="799"/>
    <cellStyle name="เซลล์ตรวจสอบ 2" xfId="800"/>
    <cellStyle name="เซลล์ตรวจสอบ 3 10" xfId="801"/>
    <cellStyle name="เซลล์ตรวจสอบ 3 11" xfId="802"/>
    <cellStyle name="เซลล์ตรวจสอบ 3 12" xfId="803"/>
    <cellStyle name="เซลล์ตรวจสอบ 3 13" xfId="804"/>
    <cellStyle name="เซลล์ตรวจสอบ 3 14" xfId="805"/>
    <cellStyle name="เซลล์ตรวจสอบ 3 15" xfId="806"/>
    <cellStyle name="เซลล์ตรวจสอบ 3 16" xfId="807"/>
    <cellStyle name="เซลล์ตรวจสอบ 3 17" xfId="808"/>
    <cellStyle name="เซลล์ตรวจสอบ 3 18" xfId="809"/>
    <cellStyle name="เซลล์ตรวจสอบ 3 19" xfId="810"/>
    <cellStyle name="เซลล์ตรวจสอบ 3 2" xfId="811"/>
    <cellStyle name="เซลล์ตรวจสอบ 3 20" xfId="812"/>
    <cellStyle name="เซลล์ตรวจสอบ 3 21" xfId="813"/>
    <cellStyle name="เซลล์ตรวจสอบ 3 22" xfId="814"/>
    <cellStyle name="เซลล์ตรวจสอบ 3 23" xfId="815"/>
    <cellStyle name="เซลล์ตรวจสอบ 3 3" xfId="816"/>
    <cellStyle name="เซลล์ตรวจสอบ 3 4" xfId="817"/>
    <cellStyle name="เซลล์ตรวจสอบ 3 5" xfId="818"/>
    <cellStyle name="เซลล์ตรวจสอบ 3 6" xfId="819"/>
    <cellStyle name="เซลล์ตรวจสอบ 3 7" xfId="820"/>
    <cellStyle name="เซลล์ตรวจสอบ 3 8" xfId="821"/>
    <cellStyle name="เซลล์ตรวจสอบ 3 9" xfId="822"/>
    <cellStyle name="เซลล์ที่มีการเชื่อมโยง" xfId="823"/>
    <cellStyle name="เซลล์ที่มีการเชื่อมโยง 2" xfId="824"/>
    <cellStyle name="เซลล์ที่มีการเชื่อมโยง 3 10" xfId="825"/>
    <cellStyle name="เซลล์ที่มีการเชื่อมโยง 3 11" xfId="826"/>
    <cellStyle name="เซลล์ที่มีการเชื่อมโยง 3 12" xfId="827"/>
    <cellStyle name="เซลล์ที่มีการเชื่อมโยง 3 13" xfId="828"/>
    <cellStyle name="เซลล์ที่มีการเชื่อมโยง 3 14" xfId="829"/>
    <cellStyle name="เซลล์ที่มีการเชื่อมโยง 3 15" xfId="830"/>
    <cellStyle name="เซลล์ที่มีการเชื่อมโยง 3 16" xfId="831"/>
    <cellStyle name="เซลล์ที่มีการเชื่อมโยง 3 17" xfId="832"/>
    <cellStyle name="เซลล์ที่มีการเชื่อมโยง 3 18" xfId="833"/>
    <cellStyle name="เซลล์ที่มีการเชื่อมโยง 3 19" xfId="834"/>
    <cellStyle name="เซลล์ที่มีการเชื่อมโยง 3 2" xfId="835"/>
    <cellStyle name="เซลล์ที่มีการเชื่อมโยง 3 20" xfId="836"/>
    <cellStyle name="เซลล์ที่มีการเชื่อมโยง 3 21" xfId="837"/>
    <cellStyle name="เซลล์ที่มีการเชื่อมโยง 3 22" xfId="838"/>
    <cellStyle name="เซลล์ที่มีการเชื่อมโยง 3 23" xfId="839"/>
    <cellStyle name="เซลล์ที่มีการเชื่อมโยง 3 3" xfId="840"/>
    <cellStyle name="เซลล์ที่มีการเชื่อมโยง 3 4" xfId="841"/>
    <cellStyle name="เซลล์ที่มีการเชื่อมโยง 3 5" xfId="842"/>
    <cellStyle name="เซลล์ที่มีการเชื่อมโยง 3 6" xfId="843"/>
    <cellStyle name="เซลล์ที่มีการเชื่อมโยง 3 7" xfId="844"/>
    <cellStyle name="เซลล์ที่มีการเชื่อมโยง 3 8" xfId="845"/>
    <cellStyle name="เซลล์ที่มีการเชื่อมโยง 3 9" xfId="846"/>
    <cellStyle name="ดี" xfId="847"/>
    <cellStyle name="ดี 2" xfId="848"/>
    <cellStyle name="ดี 3 10" xfId="849"/>
    <cellStyle name="ดี 3 11" xfId="850"/>
    <cellStyle name="ดี 3 12" xfId="851"/>
    <cellStyle name="ดี 3 13" xfId="852"/>
    <cellStyle name="ดี 3 14" xfId="853"/>
    <cellStyle name="ดี 3 15" xfId="854"/>
    <cellStyle name="ดี 3 16" xfId="855"/>
    <cellStyle name="ดี 3 17" xfId="856"/>
    <cellStyle name="ดี 3 18" xfId="857"/>
    <cellStyle name="ดี 3 19" xfId="858"/>
    <cellStyle name="ดี 3 2" xfId="859"/>
    <cellStyle name="ดี 3 20" xfId="860"/>
    <cellStyle name="ดี 3 21" xfId="861"/>
    <cellStyle name="ดี 3 22" xfId="862"/>
    <cellStyle name="ดี 3 23" xfId="863"/>
    <cellStyle name="ดี 3 3" xfId="864"/>
    <cellStyle name="ดี 3 4" xfId="865"/>
    <cellStyle name="ดี 3 5" xfId="866"/>
    <cellStyle name="ดี 3 6" xfId="867"/>
    <cellStyle name="ดี 3 7" xfId="868"/>
    <cellStyle name="ดี 3 8" xfId="869"/>
    <cellStyle name="ดี 3 9" xfId="870"/>
    <cellStyle name="ปกติ 12 10" xfId="871"/>
    <cellStyle name="ปกติ 12 11" xfId="872"/>
    <cellStyle name="ปกติ 12 12" xfId="873"/>
    <cellStyle name="ปกติ 12 13" xfId="874"/>
    <cellStyle name="ปกติ 12 14" xfId="875"/>
    <cellStyle name="ปกติ 12 15" xfId="876"/>
    <cellStyle name="ปกติ 12 16" xfId="877"/>
    <cellStyle name="ปกติ 12 17" xfId="878"/>
    <cellStyle name="ปกติ 12 18" xfId="879"/>
    <cellStyle name="ปกติ 12 19" xfId="880"/>
    <cellStyle name="ปกติ 12 2" xfId="881"/>
    <cellStyle name="ปกติ 12 3" xfId="882"/>
    <cellStyle name="ปกติ 12 4" xfId="883"/>
    <cellStyle name="ปกติ 12 5" xfId="884"/>
    <cellStyle name="ปกติ 12 6" xfId="885"/>
    <cellStyle name="ปกติ 12 7" xfId="886"/>
    <cellStyle name="ปกติ 12 8" xfId="887"/>
    <cellStyle name="ปกติ 12 9" xfId="888"/>
    <cellStyle name="ปกติ 13 10" xfId="889"/>
    <cellStyle name="ปกติ 13 11" xfId="890"/>
    <cellStyle name="ปกติ 13 11 2" xfId="891"/>
    <cellStyle name="ปกติ 13 12" xfId="892"/>
    <cellStyle name="ปกติ 13 13" xfId="893"/>
    <cellStyle name="ปกติ 13 14" xfId="894"/>
    <cellStyle name="ปกติ 13 15" xfId="895"/>
    <cellStyle name="ปกติ 13 16" xfId="896"/>
    <cellStyle name="ปกติ 13 17" xfId="897"/>
    <cellStyle name="ปกติ 13 18" xfId="898"/>
    <cellStyle name="ปกติ 13 19" xfId="899"/>
    <cellStyle name="ปกติ 13 2" xfId="900"/>
    <cellStyle name="ปกติ 13 3" xfId="901"/>
    <cellStyle name="ปกติ 13 3 2" xfId="902"/>
    <cellStyle name="ปกติ 13 3 2 2" xfId="903"/>
    <cellStyle name="ปกติ 13 3 2 3" xfId="904"/>
    <cellStyle name="ปกติ 13 3 2 4" xfId="905"/>
    <cellStyle name="ปกติ 13 3 3" xfId="906"/>
    <cellStyle name="ปกติ 13 3 4" xfId="907"/>
    <cellStyle name="ปกติ 13 3 5" xfId="908"/>
    <cellStyle name="ปกติ 13 3 6" xfId="909"/>
    <cellStyle name="ปกติ 13 4" xfId="910"/>
    <cellStyle name="ปกติ 13 5" xfId="911"/>
    <cellStyle name="ปกติ 13 6" xfId="912"/>
    <cellStyle name="ปกติ 13 7" xfId="913"/>
    <cellStyle name="ปกติ 13 8" xfId="914"/>
    <cellStyle name="ปกติ 13 9" xfId="915"/>
    <cellStyle name="ปกติ 14 10" xfId="916"/>
    <cellStyle name="ปกติ 14 11" xfId="917"/>
    <cellStyle name="ปกติ 14 12" xfId="918"/>
    <cellStyle name="ปกติ 14 13" xfId="919"/>
    <cellStyle name="ปกติ 14 14" xfId="920"/>
    <cellStyle name="ปกติ 14 15" xfId="921"/>
    <cellStyle name="ปกติ 14 16" xfId="922"/>
    <cellStyle name="ปกติ 14 17" xfId="923"/>
    <cellStyle name="ปกติ 14 2" xfId="924"/>
    <cellStyle name="ปกติ 14 3" xfId="925"/>
    <cellStyle name="ปกติ 14 3 2" xfId="926"/>
    <cellStyle name="ปกติ 14 3 2 2" xfId="927"/>
    <cellStyle name="ปกติ 14 3 2 3" xfId="928"/>
    <cellStyle name="ปกติ 14 3 2 4" xfId="929"/>
    <cellStyle name="ปกติ 14 3 3" xfId="930"/>
    <cellStyle name="ปกติ 14 3 4" xfId="931"/>
    <cellStyle name="ปกติ 14 3 5" xfId="932"/>
    <cellStyle name="ปกติ 14 3 6" xfId="933"/>
    <cellStyle name="ปกติ 14 4" xfId="934"/>
    <cellStyle name="ปกติ 14 5" xfId="935"/>
    <cellStyle name="ปกติ 14 6" xfId="936"/>
    <cellStyle name="ปกติ 14 6 2" xfId="937"/>
    <cellStyle name="ปกติ 14 6 2 2" xfId="938"/>
    <cellStyle name="ปกติ 14 6 3" xfId="939"/>
    <cellStyle name="ปกติ 14 6 4" xfId="940"/>
    <cellStyle name="ปกติ 14 7" xfId="941"/>
    <cellStyle name="ปกติ 14 7 2" xfId="942"/>
    <cellStyle name="ปกติ 14 7 3" xfId="943"/>
    <cellStyle name="ปกติ 14 7 4" xfId="944"/>
    <cellStyle name="ปกติ 14 8" xfId="945"/>
    <cellStyle name="ปกติ 14 9" xfId="946"/>
    <cellStyle name="ปกติ 14 9 2" xfId="947"/>
    <cellStyle name="ปกติ 15 10" xfId="948"/>
    <cellStyle name="ปกติ 15 11" xfId="949"/>
    <cellStyle name="ปกติ 15 12" xfId="950"/>
    <cellStyle name="ปกติ 15 13" xfId="951"/>
    <cellStyle name="ปกติ 15 14" xfId="952"/>
    <cellStyle name="ปกติ 15 15" xfId="953"/>
    <cellStyle name="ปกติ 15 16" xfId="954"/>
    <cellStyle name="ปกติ 15 2" xfId="955"/>
    <cellStyle name="ปกติ 15 3" xfId="956"/>
    <cellStyle name="ปกติ 15 4" xfId="957"/>
    <cellStyle name="ปกติ 15 5" xfId="958"/>
    <cellStyle name="ปกติ 15 6" xfId="959"/>
    <cellStyle name="ปกติ 15 7" xfId="960"/>
    <cellStyle name="ปกติ 15 8" xfId="961"/>
    <cellStyle name="ปกติ 15 9" xfId="962"/>
    <cellStyle name="ปกติ 17 10" xfId="963"/>
    <cellStyle name="ปกติ 17 11" xfId="964"/>
    <cellStyle name="ปกติ 17 12" xfId="965"/>
    <cellStyle name="ปกติ 17 13" xfId="966"/>
    <cellStyle name="ปกติ 17 14" xfId="967"/>
    <cellStyle name="ปกติ 17 15" xfId="968"/>
    <cellStyle name="ปกติ 17 2" xfId="969"/>
    <cellStyle name="ปกติ 17 3" xfId="970"/>
    <cellStyle name="ปกติ 17 4" xfId="971"/>
    <cellStyle name="ปกติ 17 5" xfId="972"/>
    <cellStyle name="ปกติ 17 6" xfId="973"/>
    <cellStyle name="ปกติ 17 7" xfId="974"/>
    <cellStyle name="ปกติ 17 8" xfId="975"/>
    <cellStyle name="ปกติ 17 9" xfId="976"/>
    <cellStyle name="ปกติ 18 10" xfId="977"/>
    <cellStyle name="ปกติ 18 11" xfId="978"/>
    <cellStyle name="ปกติ 18 12" xfId="979"/>
    <cellStyle name="ปกติ 18 13" xfId="980"/>
    <cellStyle name="ปกติ 18 2" xfId="981"/>
    <cellStyle name="ปกติ 18 3" xfId="982"/>
    <cellStyle name="ปกติ 18 4" xfId="983"/>
    <cellStyle name="ปกติ 18 5" xfId="984"/>
    <cellStyle name="ปกติ 18 6" xfId="985"/>
    <cellStyle name="ปกติ 18 7" xfId="986"/>
    <cellStyle name="ปกติ 18 8" xfId="987"/>
    <cellStyle name="ปกติ 18 9" xfId="988"/>
    <cellStyle name="ปกติ 19 10" xfId="989"/>
    <cellStyle name="ปกติ 19 11" xfId="990"/>
    <cellStyle name="ปกติ 19 12" xfId="991"/>
    <cellStyle name="ปกติ 19 13" xfId="992"/>
    <cellStyle name="ปกติ 19 2" xfId="993"/>
    <cellStyle name="ปกติ 19 3" xfId="994"/>
    <cellStyle name="ปกติ 19 4" xfId="995"/>
    <cellStyle name="ปกติ 19 5" xfId="996"/>
    <cellStyle name="ปกติ 19 6" xfId="997"/>
    <cellStyle name="ปกติ 19 7" xfId="998"/>
    <cellStyle name="ปกติ 19 8" xfId="999"/>
    <cellStyle name="ปกติ 19 9" xfId="1000"/>
    <cellStyle name="ปกติ 2" xfId="1001"/>
    <cellStyle name="ปกติ 2 10" xfId="1002"/>
    <cellStyle name="ปกติ 2 11" xfId="1003"/>
    <cellStyle name="ปกติ 2 12" xfId="1004"/>
    <cellStyle name="ปกติ 2 13" xfId="1005"/>
    <cellStyle name="ปกติ 2 14" xfId="1006"/>
    <cellStyle name="ปกติ 2 15" xfId="1007"/>
    <cellStyle name="ปกติ 2 16" xfId="1008"/>
    <cellStyle name="ปกติ 2 17" xfId="1009"/>
    <cellStyle name="ปกติ 2 18" xfId="1010"/>
    <cellStyle name="ปกติ 2 19" xfId="1011"/>
    <cellStyle name="ปกติ 2 2" xfId="1012"/>
    <cellStyle name="ปกติ 2 20" xfId="1013"/>
    <cellStyle name="ปกติ 2 21" xfId="1014"/>
    <cellStyle name="ปกติ 2 22" xfId="1015"/>
    <cellStyle name="ปกติ 2 23" xfId="1016"/>
    <cellStyle name="ปกติ 2 24" xfId="1017"/>
    <cellStyle name="ปกติ 2 25" xfId="1018"/>
    <cellStyle name="ปกติ 2 26" xfId="1019"/>
    <cellStyle name="ปกติ 2 27" xfId="1020"/>
    <cellStyle name="ปกติ 2 28" xfId="1021"/>
    <cellStyle name="ปกติ 2 29" xfId="1022"/>
    <cellStyle name="ปกติ 2 3" xfId="1023"/>
    <cellStyle name="ปกติ 2 30" xfId="1024"/>
    <cellStyle name="ปกติ 2 31" xfId="1025"/>
    <cellStyle name="ปกติ 2 4" xfId="1026"/>
    <cellStyle name="ปกติ 2 5" xfId="1027"/>
    <cellStyle name="ปกติ 2 6" xfId="1028"/>
    <cellStyle name="ปกติ 2 7" xfId="1029"/>
    <cellStyle name="ปกติ 2 8" xfId="1030"/>
    <cellStyle name="ปกติ 2 9" xfId="1031"/>
    <cellStyle name="ปกติ 2_งานก่อสร้างอาคารเรียน 4 ชั้น พร้อมครุภัณฑ์ (10 ก.ย.57)" xfId="1032"/>
    <cellStyle name="ปกติ 20 10" xfId="1033"/>
    <cellStyle name="ปกติ 20 11" xfId="1034"/>
    <cellStyle name="ปกติ 20 12" xfId="1035"/>
    <cellStyle name="ปกติ 20 13" xfId="1036"/>
    <cellStyle name="ปกติ 20 14" xfId="1037"/>
    <cellStyle name="ปกติ 20 15" xfId="1038"/>
    <cellStyle name="ปกติ 20 2" xfId="1039"/>
    <cellStyle name="ปกติ 20 2 2" xfId="1040"/>
    <cellStyle name="ปกติ 20 2 2 2" xfId="1041"/>
    <cellStyle name="ปกติ 20 2 2 3" xfId="1042"/>
    <cellStyle name="ปกติ 20 2 2 4" xfId="1043"/>
    <cellStyle name="ปกติ 20 2 2 5" xfId="1044"/>
    <cellStyle name="ปกติ 20 2 3" xfId="1045"/>
    <cellStyle name="ปกติ 20 2 4" xfId="1046"/>
    <cellStyle name="ปกติ 20 2 5" xfId="1047"/>
    <cellStyle name="ปกติ 20 2 6" xfId="1048"/>
    <cellStyle name="ปกติ 20 2 7" xfId="1049"/>
    <cellStyle name="ปกติ 20 3" xfId="1050"/>
    <cellStyle name="ปกติ 20 3 2" xfId="1051"/>
    <cellStyle name="ปกติ 20 3 3" xfId="1052"/>
    <cellStyle name="ปกติ 20 3 4" xfId="1053"/>
    <cellStyle name="ปกติ 20 4" xfId="1054"/>
    <cellStyle name="ปกติ 20 5" xfId="1055"/>
    <cellStyle name="ปกติ 20 5 2" xfId="1056"/>
    <cellStyle name="ปกติ 20 5 3" xfId="1057"/>
    <cellStyle name="ปกติ 20 5 4" xfId="1058"/>
    <cellStyle name="ปกติ 20 6" xfId="1059"/>
    <cellStyle name="ปกติ 20 7" xfId="1060"/>
    <cellStyle name="ปกติ 20 8" xfId="1061"/>
    <cellStyle name="ปกติ 20 8 2" xfId="1062"/>
    <cellStyle name="ปกติ 20 8 3" xfId="1063"/>
    <cellStyle name="ปกติ 20 9" xfId="1064"/>
    <cellStyle name="ปกติ 21 10" xfId="1065"/>
    <cellStyle name="ปกติ 21 11" xfId="1066"/>
    <cellStyle name="ปกติ 21 12" xfId="1067"/>
    <cellStyle name="ปกติ 21 2" xfId="1068"/>
    <cellStyle name="ปกติ 21 2 2" xfId="1069"/>
    <cellStyle name="ปกติ 21 2 2 2" xfId="1070"/>
    <cellStyle name="ปกติ 21 2 2 2 2" xfId="1071"/>
    <cellStyle name="ปกติ 21 2 2 2 2 2" xfId="1072"/>
    <cellStyle name="ปกติ 21 2 2 2 2 3" xfId="1073"/>
    <cellStyle name="ปกติ 21 2 2 2 3" xfId="1074"/>
    <cellStyle name="ปกติ 21 2 2 2 3 2" xfId="1075"/>
    <cellStyle name="ปกติ 21 2 2 3" xfId="1076"/>
    <cellStyle name="ปกติ 21 2 2 4" xfId="1077"/>
    <cellStyle name="ปกติ 21 2 2 5" xfId="1078"/>
    <cellStyle name="ปกติ 21 2 2 5 2" xfId="1079"/>
    <cellStyle name="ปกติ 21 2 3" xfId="1080"/>
    <cellStyle name="ปกติ 21 2 4" xfId="1081"/>
    <cellStyle name="ปกติ 21 2 4 2" xfId="1082"/>
    <cellStyle name="ปกติ 21 2 5" xfId="1083"/>
    <cellStyle name="ปกติ 21 2 6" xfId="1084"/>
    <cellStyle name="ปกติ 21 2 7" xfId="1085"/>
    <cellStyle name="ปกติ 21 2 7 2" xfId="1086"/>
    <cellStyle name="ปกติ 21 3" xfId="1087"/>
    <cellStyle name="ปกติ 21 3 2" xfId="1088"/>
    <cellStyle name="ปกติ 21 3 2 2" xfId="1089"/>
    <cellStyle name="ปกติ 21 3 3" xfId="1090"/>
    <cellStyle name="ปกติ 21 3 4" xfId="1091"/>
    <cellStyle name="ปกติ 21 4" xfId="1092"/>
    <cellStyle name="ปกติ 21 5" xfId="1093"/>
    <cellStyle name="ปกติ 21 6" xfId="1094"/>
    <cellStyle name="ปกติ 21 7" xfId="1095"/>
    <cellStyle name="ปกติ 21 8" xfId="1096"/>
    <cellStyle name="ปกติ 21 8 2" xfId="1097"/>
    <cellStyle name="ปกติ 21 9" xfId="1098"/>
    <cellStyle name="ปกติ 22 2" xfId="1099"/>
    <cellStyle name="ปกติ 22 2 2" xfId="1100"/>
    <cellStyle name="ปกติ 22 2 3" xfId="1101"/>
    <cellStyle name="ปกติ 22 2 4" xfId="1102"/>
    <cellStyle name="ปกติ 22 3" xfId="1103"/>
    <cellStyle name="ปกติ 22 4" xfId="1104"/>
    <cellStyle name="ปกติ 22 5" xfId="1105"/>
    <cellStyle name="ปกติ 22 6" xfId="1106"/>
    <cellStyle name="ปกติ 22 7" xfId="1107"/>
    <cellStyle name="ปกติ 22 8" xfId="1108"/>
    <cellStyle name="ปกติ 22 9" xfId="1109"/>
    <cellStyle name="ปกติ 23 2" xfId="1110"/>
    <cellStyle name="ปกติ 23 2 2" xfId="1111"/>
    <cellStyle name="ปกติ 23 2 3" xfId="1112"/>
    <cellStyle name="ปกติ 23 2 4" xfId="1113"/>
    <cellStyle name="ปกติ 23 3" xfId="1114"/>
    <cellStyle name="ปกติ 23 4" xfId="1115"/>
    <cellStyle name="ปกติ 23 5" xfId="1116"/>
    <cellStyle name="ปกติ 23 6" xfId="1117"/>
    <cellStyle name="ปกติ 23 7" xfId="1118"/>
    <cellStyle name="ปกติ 23 8" xfId="1119"/>
    <cellStyle name="ปกติ 23 9" xfId="1120"/>
    <cellStyle name="ปกติ 24 2" xfId="1121"/>
    <cellStyle name="ปกติ 24 3" xfId="1122"/>
    <cellStyle name="ปกติ 24 4" xfId="1123"/>
    <cellStyle name="ปกติ 25 2" xfId="1124"/>
    <cellStyle name="ปกติ 25 3" xfId="1125"/>
    <cellStyle name="ปกติ 25 4" xfId="1126"/>
    <cellStyle name="ปกติ 26 2" xfId="1127"/>
    <cellStyle name="ปกติ 26 3" xfId="1128"/>
    <cellStyle name="ปกติ 26 4" xfId="1129"/>
    <cellStyle name="ปกติ 29" xfId="1130"/>
    <cellStyle name="ปกติ 3" xfId="1131"/>
    <cellStyle name="ปกติ 3 10" xfId="1132"/>
    <cellStyle name="ปกติ 3 11" xfId="1133"/>
    <cellStyle name="ปกติ 3 12" xfId="1134"/>
    <cellStyle name="ปกติ 3 13" xfId="1135"/>
    <cellStyle name="ปกติ 3 14" xfId="1136"/>
    <cellStyle name="ปกติ 3 15" xfId="1137"/>
    <cellStyle name="ปกติ 3 16" xfId="1138"/>
    <cellStyle name="ปกติ 3 17" xfId="1139"/>
    <cellStyle name="ปกติ 3 18" xfId="1140"/>
    <cellStyle name="ปกติ 3 19" xfId="1141"/>
    <cellStyle name="ปกติ 3 2" xfId="1142"/>
    <cellStyle name="ปกติ 3 20" xfId="1143"/>
    <cellStyle name="ปกติ 3 21" xfId="1144"/>
    <cellStyle name="ปกติ 3 22" xfId="1145"/>
    <cellStyle name="ปกติ 3 23" xfId="1146"/>
    <cellStyle name="ปกติ 3 24" xfId="1147"/>
    <cellStyle name="ปกติ 3 3" xfId="1148"/>
    <cellStyle name="ปกติ 3 4" xfId="1149"/>
    <cellStyle name="ปกติ 3 5" xfId="1150"/>
    <cellStyle name="ปกติ 3 6" xfId="1151"/>
    <cellStyle name="ปกติ 3 7" xfId="1152"/>
    <cellStyle name="ปกติ 3 8" xfId="1153"/>
    <cellStyle name="ปกติ 3 9" xfId="1154"/>
    <cellStyle name="ปกติ 30" xfId="1155"/>
    <cellStyle name="ปกติ 4" xfId="1156"/>
    <cellStyle name="ปกติ 4 10" xfId="1157"/>
    <cellStyle name="ปกติ 4 11" xfId="1158"/>
    <cellStyle name="ปกติ 4 12" xfId="1159"/>
    <cellStyle name="ปกติ 4 13" xfId="1160"/>
    <cellStyle name="ปกติ 4 14" xfId="1161"/>
    <cellStyle name="ปกติ 4 15" xfId="1162"/>
    <cellStyle name="ปกติ 4 16" xfId="1163"/>
    <cellStyle name="ปกติ 4 17" xfId="1164"/>
    <cellStyle name="ปกติ 4 18" xfId="1165"/>
    <cellStyle name="ปกติ 4 19" xfId="1166"/>
    <cellStyle name="ปกติ 4 2" xfId="1167"/>
    <cellStyle name="ปกติ 4 20" xfId="1168"/>
    <cellStyle name="ปกติ 4 21" xfId="1169"/>
    <cellStyle name="ปกติ 4 22" xfId="1170"/>
    <cellStyle name="ปกติ 4 3" xfId="1171"/>
    <cellStyle name="ปกติ 4 4" xfId="1172"/>
    <cellStyle name="ปกติ 4 5" xfId="1173"/>
    <cellStyle name="ปกติ 4 6" xfId="1174"/>
    <cellStyle name="ปกติ 4 7" xfId="1175"/>
    <cellStyle name="ปกติ 4 8" xfId="1176"/>
    <cellStyle name="ปกติ 4 9" xfId="1177"/>
    <cellStyle name="ปกติ 5" xfId="1178"/>
    <cellStyle name="ปกติ 5 10" xfId="1179"/>
    <cellStyle name="ปกติ 5 11" xfId="1180"/>
    <cellStyle name="ปกติ 5 12" xfId="1181"/>
    <cellStyle name="ปกติ 5 13" xfId="1182"/>
    <cellStyle name="ปกติ 5 14" xfId="1183"/>
    <cellStyle name="ปกติ 5 15" xfId="1184"/>
    <cellStyle name="ปกติ 5 16" xfId="1185"/>
    <cellStyle name="ปกติ 5 17" xfId="1186"/>
    <cellStyle name="ปกติ 5 18" xfId="1187"/>
    <cellStyle name="ปกติ 5 19" xfId="1188"/>
    <cellStyle name="ปกติ 5 2" xfId="1189"/>
    <cellStyle name="ปกติ 5 20" xfId="1190"/>
    <cellStyle name="ปกติ 5 21" xfId="1191"/>
    <cellStyle name="ปกติ 5 22" xfId="1192"/>
    <cellStyle name="ปกติ 5 3" xfId="1193"/>
    <cellStyle name="ปกติ 5 4" xfId="1194"/>
    <cellStyle name="ปกติ 5 5" xfId="1195"/>
    <cellStyle name="ปกติ 5 6" xfId="1196"/>
    <cellStyle name="ปกติ 5 7" xfId="1197"/>
    <cellStyle name="ปกติ 5 8" xfId="1198"/>
    <cellStyle name="ปกติ 5 9" xfId="1199"/>
    <cellStyle name="ปกติ 6" xfId="1200"/>
    <cellStyle name="ปกติ 7" xfId="1201"/>
    <cellStyle name="ปกติ 8" xfId="1202"/>
    <cellStyle name="ปกติ_4580&amp;87-7-46 2" xfId="1203"/>
    <cellStyle name="ปกติ_52-9039+ข162-ส.ค.-52(2)." xfId="1204"/>
    <cellStyle name="ปกติ_52-9039+ข162-ส.ค.-52(2). 2" xfId="1205"/>
    <cellStyle name="ปกติ_52-9039+ข162-ส.ค.-52(2)._งานก่อสร้างอาคารเรียน 4 ชั้น พร้อมครุภัณฑ์ (10 ก.ย.57)" xfId="1206"/>
    <cellStyle name="ปกติ_52-9039+ข162-ส.ค.-52(2)._งานปรับปรุงอาคารสำนักงาน (ราคากลาง) 17 ธ.ค. 56 ตัดโรงจอดรถ" xfId="1207"/>
    <cellStyle name="ปกติ_52-9039+ข162-ส.ค.-52(2)._อาคารที่ว่าการอำเภอขนาดใหญ่" xfId="1208"/>
    <cellStyle name="ปกติ_โครงการก่อสร้างรั้วบ้านพักอธิบดีอัยการ" xfId="1209"/>
    <cellStyle name="ปกติ_งานก่อสร้างอาคารศูนย์อุบัติเหตุและศัลยกรรมกระดูก" xfId="1210"/>
    <cellStyle name="ปกติ_งานก่อสร้างอาคารศูนย์อุบัติเหตุและศัลยกรรมกระดูก 2" xfId="1211"/>
    <cellStyle name="ปกติ_งานรับรองแบบและประมาณราคา (ที่จอดรถ , ศาลพระภูมิ , กันสาด) (version 1)" xfId="1212"/>
    <cellStyle name="ปกติ_บ้านครอบครัวไทยเป็นสุข  6   แบบบ้าน 2 ชั้น (ตอกเข็ม)" xfId="1213"/>
    <cellStyle name="ปกติ_โบสถ์คริสขนาดเล็ก" xfId="1214"/>
    <cellStyle name="ปกติ_ประมาณการหอพัก" xfId="1215"/>
    <cellStyle name="ปกติ_ประมาณการหอพัก 2" xfId="1216"/>
    <cellStyle name="ปกติ_ประมาณการหอพัก_งานก่อสร้างอาคารเรียน 4 ชั้น พร้อมครุภัณฑ์ (10 ก.ย.57)" xfId="1217"/>
    <cellStyle name="ปกติ_ประมาณการหอพัก_งานปรับปรุงอาคารสำนักงาน (ราคากลาง) 17 ธ.ค. 56 ตัดโรงจอดรถ" xfId="1218"/>
    <cellStyle name="ปกติ_ประมาณราคาปรับปรุงบ้านพักราชการ" xfId="1219"/>
    <cellStyle name="ปกติ_ประมาณราคาปรับปรุงบ้านพักราชการ 2" xfId="1220"/>
    <cellStyle name="ปกติ_สรรพสามิตภาคที่ 2 บ้านครอบครัวไทยเป็นสุข6" xfId="1221"/>
    <cellStyle name="ปกติ_อาคารพักคนงาน 4 ชั้น" xfId="1222"/>
    <cellStyle name="ปกติ_อาคารเรือนนอน สถานสงเคราะห์คนพิการ" xfId="1223"/>
    <cellStyle name="ปกติ_อาคารเรือนนอน สถานสงเคราะห์คนพิการ 2" xfId="1224"/>
    <cellStyle name="ปกติ_อาคารเรือนนอน สถานสงเคราะห์คนพิการ_งานก่อสร้างอาคารเรียน 4 ชั้น" xfId="1225"/>
    <cellStyle name="ปกติ_อาคารห้องน้ำเขาชีจรรย์22222Suc" xfId="1226"/>
    <cellStyle name="ปกติ_อาคารห้องน้ำเขาชีจรรย์22222Suc 2" xfId="1227"/>
    <cellStyle name="ปกติ_อาคารห้องน้ำเขาชีจรรย์22222Suc_งานก่อสร้างอาคารเรียน 4 ชั้น" xfId="1228"/>
    <cellStyle name="ป้อนค่า" xfId="1229"/>
    <cellStyle name="ป้อนค่า 2" xfId="1230"/>
    <cellStyle name="ป้อนค่า 3 10" xfId="1231"/>
    <cellStyle name="ป้อนค่า 3 11" xfId="1232"/>
    <cellStyle name="ป้อนค่า 3 12" xfId="1233"/>
    <cellStyle name="ป้อนค่า 3 13" xfId="1234"/>
    <cellStyle name="ป้อนค่า 3 14" xfId="1235"/>
    <cellStyle name="ป้อนค่า 3 15" xfId="1236"/>
    <cellStyle name="ป้อนค่า 3 16" xfId="1237"/>
    <cellStyle name="ป้อนค่า 3 17" xfId="1238"/>
    <cellStyle name="ป้อนค่า 3 18" xfId="1239"/>
    <cellStyle name="ป้อนค่า 3 19" xfId="1240"/>
    <cellStyle name="ป้อนค่า 3 2" xfId="1241"/>
    <cellStyle name="ป้อนค่า 3 20" xfId="1242"/>
    <cellStyle name="ป้อนค่า 3 21" xfId="1243"/>
    <cellStyle name="ป้อนค่า 3 22" xfId="1244"/>
    <cellStyle name="ป้อนค่า 3 23" xfId="1245"/>
    <cellStyle name="ป้อนค่า 3 3" xfId="1246"/>
    <cellStyle name="ป้อนค่า 3 4" xfId="1247"/>
    <cellStyle name="ป้อนค่า 3 5" xfId="1248"/>
    <cellStyle name="ป้อนค่า 3 6" xfId="1249"/>
    <cellStyle name="ป้อนค่า 3 7" xfId="1250"/>
    <cellStyle name="ป้อนค่า 3 8" xfId="1251"/>
    <cellStyle name="ป้อนค่า 3 9" xfId="1252"/>
    <cellStyle name="ปานกลาง" xfId="1253"/>
    <cellStyle name="ปานกลาง 2" xfId="1254"/>
    <cellStyle name="ปานกลาง 3 10" xfId="1255"/>
    <cellStyle name="ปานกลาง 3 11" xfId="1256"/>
    <cellStyle name="ปานกลาง 3 12" xfId="1257"/>
    <cellStyle name="ปานกลาง 3 13" xfId="1258"/>
    <cellStyle name="ปานกลาง 3 14" xfId="1259"/>
    <cellStyle name="ปานกลาง 3 15" xfId="1260"/>
    <cellStyle name="ปานกลาง 3 16" xfId="1261"/>
    <cellStyle name="ปานกลาง 3 17" xfId="1262"/>
    <cellStyle name="ปานกลาง 3 18" xfId="1263"/>
    <cellStyle name="ปานกลาง 3 19" xfId="1264"/>
    <cellStyle name="ปานกลาง 3 2" xfId="1265"/>
    <cellStyle name="ปานกลาง 3 20" xfId="1266"/>
    <cellStyle name="ปานกลาง 3 21" xfId="1267"/>
    <cellStyle name="ปานกลาง 3 22" xfId="1268"/>
    <cellStyle name="ปานกลาง 3 23" xfId="1269"/>
    <cellStyle name="ปานกลาง 3 3" xfId="1270"/>
    <cellStyle name="ปานกลาง 3 4" xfId="1271"/>
    <cellStyle name="ปานกลาง 3 5" xfId="1272"/>
    <cellStyle name="ปานกลาง 3 6" xfId="1273"/>
    <cellStyle name="ปานกลาง 3 7" xfId="1274"/>
    <cellStyle name="ปานกลาง 3 8" xfId="1275"/>
    <cellStyle name="ปานกลาง 3 9" xfId="1276"/>
    <cellStyle name="Percent" xfId="1277"/>
    <cellStyle name="ผลรวม" xfId="1278"/>
    <cellStyle name="ผลรวม 2" xfId="1279"/>
    <cellStyle name="ผลรวม 3 10" xfId="1280"/>
    <cellStyle name="ผลรวม 3 11" xfId="1281"/>
    <cellStyle name="ผลรวม 3 12" xfId="1282"/>
    <cellStyle name="ผลรวม 3 13" xfId="1283"/>
    <cellStyle name="ผลรวม 3 14" xfId="1284"/>
    <cellStyle name="ผลรวม 3 15" xfId="1285"/>
    <cellStyle name="ผลรวม 3 16" xfId="1286"/>
    <cellStyle name="ผลรวม 3 17" xfId="1287"/>
    <cellStyle name="ผลรวม 3 18" xfId="1288"/>
    <cellStyle name="ผลรวม 3 19" xfId="1289"/>
    <cellStyle name="ผลรวม 3 2" xfId="1290"/>
    <cellStyle name="ผลรวม 3 20" xfId="1291"/>
    <cellStyle name="ผลรวม 3 21" xfId="1292"/>
    <cellStyle name="ผลรวม 3 22" xfId="1293"/>
    <cellStyle name="ผลรวม 3 23" xfId="1294"/>
    <cellStyle name="ผลรวม 3 3" xfId="1295"/>
    <cellStyle name="ผลรวม 3 4" xfId="1296"/>
    <cellStyle name="ผลรวม 3 5" xfId="1297"/>
    <cellStyle name="ผลรวม 3 6" xfId="1298"/>
    <cellStyle name="ผลรวม 3 7" xfId="1299"/>
    <cellStyle name="ผลรวม 3 8" xfId="1300"/>
    <cellStyle name="ผลรวม 3 9" xfId="1301"/>
    <cellStyle name="แย่" xfId="1302"/>
    <cellStyle name="แย่ 2" xfId="1303"/>
    <cellStyle name="แย่ 3 10" xfId="1304"/>
    <cellStyle name="แย่ 3 11" xfId="1305"/>
    <cellStyle name="แย่ 3 12" xfId="1306"/>
    <cellStyle name="แย่ 3 13" xfId="1307"/>
    <cellStyle name="แย่ 3 14" xfId="1308"/>
    <cellStyle name="แย่ 3 15" xfId="1309"/>
    <cellStyle name="แย่ 3 16" xfId="1310"/>
    <cellStyle name="แย่ 3 17" xfId="1311"/>
    <cellStyle name="แย่ 3 18" xfId="1312"/>
    <cellStyle name="แย่ 3 19" xfId="1313"/>
    <cellStyle name="แย่ 3 2" xfId="1314"/>
    <cellStyle name="แย่ 3 20" xfId="1315"/>
    <cellStyle name="แย่ 3 21" xfId="1316"/>
    <cellStyle name="แย่ 3 22" xfId="1317"/>
    <cellStyle name="แย่ 3 23" xfId="1318"/>
    <cellStyle name="แย่ 3 3" xfId="1319"/>
    <cellStyle name="แย่ 3 4" xfId="1320"/>
    <cellStyle name="แย่ 3 5" xfId="1321"/>
    <cellStyle name="แย่ 3 6" xfId="1322"/>
    <cellStyle name="แย่ 3 7" xfId="1323"/>
    <cellStyle name="แย่ 3 8" xfId="1324"/>
    <cellStyle name="แย่ 3 9" xfId="1325"/>
    <cellStyle name="ลักษณะ 1" xfId="1326"/>
    <cellStyle name="ส่วนที่ถูกเน้น1" xfId="1327"/>
    <cellStyle name="ส่วนที่ถูกเน้น1 2" xfId="1328"/>
    <cellStyle name="ส่วนที่ถูกเน้น1 3 10" xfId="1329"/>
    <cellStyle name="ส่วนที่ถูกเน้น1 3 11" xfId="1330"/>
    <cellStyle name="ส่วนที่ถูกเน้น1 3 12" xfId="1331"/>
    <cellStyle name="ส่วนที่ถูกเน้น1 3 13" xfId="1332"/>
    <cellStyle name="ส่วนที่ถูกเน้น1 3 14" xfId="1333"/>
    <cellStyle name="ส่วนที่ถูกเน้น1 3 15" xfId="1334"/>
    <cellStyle name="ส่วนที่ถูกเน้น1 3 16" xfId="1335"/>
    <cellStyle name="ส่วนที่ถูกเน้น1 3 17" xfId="1336"/>
    <cellStyle name="ส่วนที่ถูกเน้น1 3 18" xfId="1337"/>
    <cellStyle name="ส่วนที่ถูกเน้น1 3 19" xfId="1338"/>
    <cellStyle name="ส่วนที่ถูกเน้น1 3 2" xfId="1339"/>
    <cellStyle name="ส่วนที่ถูกเน้น1 3 20" xfId="1340"/>
    <cellStyle name="ส่วนที่ถูกเน้น1 3 21" xfId="1341"/>
    <cellStyle name="ส่วนที่ถูกเน้น1 3 22" xfId="1342"/>
    <cellStyle name="ส่วนที่ถูกเน้น1 3 23" xfId="1343"/>
    <cellStyle name="ส่วนที่ถูกเน้น1 3 3" xfId="1344"/>
    <cellStyle name="ส่วนที่ถูกเน้น1 3 4" xfId="1345"/>
    <cellStyle name="ส่วนที่ถูกเน้น1 3 5" xfId="1346"/>
    <cellStyle name="ส่วนที่ถูกเน้น1 3 6" xfId="1347"/>
    <cellStyle name="ส่วนที่ถูกเน้น1 3 7" xfId="1348"/>
    <cellStyle name="ส่วนที่ถูกเน้น1 3 8" xfId="1349"/>
    <cellStyle name="ส่วนที่ถูกเน้น1 3 9" xfId="1350"/>
    <cellStyle name="ส่วนที่ถูกเน้น2" xfId="1351"/>
    <cellStyle name="ส่วนที่ถูกเน้น2 2" xfId="1352"/>
    <cellStyle name="ส่วนที่ถูกเน้น2 3 10" xfId="1353"/>
    <cellStyle name="ส่วนที่ถูกเน้น2 3 11" xfId="1354"/>
    <cellStyle name="ส่วนที่ถูกเน้น2 3 12" xfId="1355"/>
    <cellStyle name="ส่วนที่ถูกเน้น2 3 13" xfId="1356"/>
    <cellStyle name="ส่วนที่ถูกเน้น2 3 14" xfId="1357"/>
    <cellStyle name="ส่วนที่ถูกเน้น2 3 15" xfId="1358"/>
    <cellStyle name="ส่วนที่ถูกเน้น2 3 16" xfId="1359"/>
    <cellStyle name="ส่วนที่ถูกเน้น2 3 17" xfId="1360"/>
    <cellStyle name="ส่วนที่ถูกเน้น2 3 18" xfId="1361"/>
    <cellStyle name="ส่วนที่ถูกเน้น2 3 19" xfId="1362"/>
    <cellStyle name="ส่วนที่ถูกเน้น2 3 2" xfId="1363"/>
    <cellStyle name="ส่วนที่ถูกเน้น2 3 20" xfId="1364"/>
    <cellStyle name="ส่วนที่ถูกเน้น2 3 21" xfId="1365"/>
    <cellStyle name="ส่วนที่ถูกเน้น2 3 22" xfId="1366"/>
    <cellStyle name="ส่วนที่ถูกเน้น2 3 23" xfId="1367"/>
    <cellStyle name="ส่วนที่ถูกเน้น2 3 3" xfId="1368"/>
    <cellStyle name="ส่วนที่ถูกเน้น2 3 4" xfId="1369"/>
    <cellStyle name="ส่วนที่ถูกเน้น2 3 5" xfId="1370"/>
    <cellStyle name="ส่วนที่ถูกเน้น2 3 6" xfId="1371"/>
    <cellStyle name="ส่วนที่ถูกเน้น2 3 7" xfId="1372"/>
    <cellStyle name="ส่วนที่ถูกเน้น2 3 8" xfId="1373"/>
    <cellStyle name="ส่วนที่ถูกเน้น2 3 9" xfId="1374"/>
    <cellStyle name="ส่วนที่ถูกเน้น3" xfId="1375"/>
    <cellStyle name="ส่วนที่ถูกเน้น3 2" xfId="1376"/>
    <cellStyle name="ส่วนที่ถูกเน้น3 3 10" xfId="1377"/>
    <cellStyle name="ส่วนที่ถูกเน้น3 3 11" xfId="1378"/>
    <cellStyle name="ส่วนที่ถูกเน้น3 3 12" xfId="1379"/>
    <cellStyle name="ส่วนที่ถูกเน้น3 3 13" xfId="1380"/>
    <cellStyle name="ส่วนที่ถูกเน้น3 3 14" xfId="1381"/>
    <cellStyle name="ส่วนที่ถูกเน้น3 3 15" xfId="1382"/>
    <cellStyle name="ส่วนที่ถูกเน้น3 3 16" xfId="1383"/>
    <cellStyle name="ส่วนที่ถูกเน้น3 3 17" xfId="1384"/>
    <cellStyle name="ส่วนที่ถูกเน้น3 3 18" xfId="1385"/>
    <cellStyle name="ส่วนที่ถูกเน้น3 3 19" xfId="1386"/>
    <cellStyle name="ส่วนที่ถูกเน้น3 3 2" xfId="1387"/>
    <cellStyle name="ส่วนที่ถูกเน้น3 3 20" xfId="1388"/>
    <cellStyle name="ส่วนที่ถูกเน้น3 3 21" xfId="1389"/>
    <cellStyle name="ส่วนที่ถูกเน้น3 3 22" xfId="1390"/>
    <cellStyle name="ส่วนที่ถูกเน้น3 3 23" xfId="1391"/>
    <cellStyle name="ส่วนที่ถูกเน้น3 3 3" xfId="1392"/>
    <cellStyle name="ส่วนที่ถูกเน้น3 3 4" xfId="1393"/>
    <cellStyle name="ส่วนที่ถูกเน้น3 3 5" xfId="1394"/>
    <cellStyle name="ส่วนที่ถูกเน้น3 3 6" xfId="1395"/>
    <cellStyle name="ส่วนที่ถูกเน้น3 3 7" xfId="1396"/>
    <cellStyle name="ส่วนที่ถูกเน้น3 3 8" xfId="1397"/>
    <cellStyle name="ส่วนที่ถูกเน้น3 3 9" xfId="1398"/>
    <cellStyle name="ส่วนที่ถูกเน้น4" xfId="1399"/>
    <cellStyle name="ส่วนที่ถูกเน้น4 2" xfId="1400"/>
    <cellStyle name="ส่วนที่ถูกเน้น4 3 10" xfId="1401"/>
    <cellStyle name="ส่วนที่ถูกเน้น4 3 11" xfId="1402"/>
    <cellStyle name="ส่วนที่ถูกเน้น4 3 12" xfId="1403"/>
    <cellStyle name="ส่วนที่ถูกเน้น4 3 13" xfId="1404"/>
    <cellStyle name="ส่วนที่ถูกเน้น4 3 14" xfId="1405"/>
    <cellStyle name="ส่วนที่ถูกเน้น4 3 15" xfId="1406"/>
    <cellStyle name="ส่วนที่ถูกเน้น4 3 16" xfId="1407"/>
    <cellStyle name="ส่วนที่ถูกเน้น4 3 17" xfId="1408"/>
    <cellStyle name="ส่วนที่ถูกเน้น4 3 18" xfId="1409"/>
    <cellStyle name="ส่วนที่ถูกเน้น4 3 19" xfId="1410"/>
    <cellStyle name="ส่วนที่ถูกเน้น4 3 2" xfId="1411"/>
    <cellStyle name="ส่วนที่ถูกเน้น4 3 20" xfId="1412"/>
    <cellStyle name="ส่วนที่ถูกเน้น4 3 21" xfId="1413"/>
    <cellStyle name="ส่วนที่ถูกเน้น4 3 22" xfId="1414"/>
    <cellStyle name="ส่วนที่ถูกเน้น4 3 23" xfId="1415"/>
    <cellStyle name="ส่วนที่ถูกเน้น4 3 3" xfId="1416"/>
    <cellStyle name="ส่วนที่ถูกเน้น4 3 4" xfId="1417"/>
    <cellStyle name="ส่วนที่ถูกเน้น4 3 5" xfId="1418"/>
    <cellStyle name="ส่วนที่ถูกเน้น4 3 6" xfId="1419"/>
    <cellStyle name="ส่วนที่ถูกเน้น4 3 7" xfId="1420"/>
    <cellStyle name="ส่วนที่ถูกเน้น4 3 8" xfId="1421"/>
    <cellStyle name="ส่วนที่ถูกเน้น4 3 9" xfId="1422"/>
    <cellStyle name="ส่วนที่ถูกเน้น5" xfId="1423"/>
    <cellStyle name="ส่วนที่ถูกเน้น5 2" xfId="1424"/>
    <cellStyle name="ส่วนที่ถูกเน้น5 3 10" xfId="1425"/>
    <cellStyle name="ส่วนที่ถูกเน้น5 3 11" xfId="1426"/>
    <cellStyle name="ส่วนที่ถูกเน้น5 3 12" xfId="1427"/>
    <cellStyle name="ส่วนที่ถูกเน้น5 3 13" xfId="1428"/>
    <cellStyle name="ส่วนที่ถูกเน้น5 3 14" xfId="1429"/>
    <cellStyle name="ส่วนที่ถูกเน้น5 3 15" xfId="1430"/>
    <cellStyle name="ส่วนที่ถูกเน้น5 3 16" xfId="1431"/>
    <cellStyle name="ส่วนที่ถูกเน้น5 3 17" xfId="1432"/>
    <cellStyle name="ส่วนที่ถูกเน้น5 3 18" xfId="1433"/>
    <cellStyle name="ส่วนที่ถูกเน้น5 3 19" xfId="1434"/>
    <cellStyle name="ส่วนที่ถูกเน้น5 3 2" xfId="1435"/>
    <cellStyle name="ส่วนที่ถูกเน้น5 3 20" xfId="1436"/>
    <cellStyle name="ส่วนที่ถูกเน้น5 3 21" xfId="1437"/>
    <cellStyle name="ส่วนที่ถูกเน้น5 3 22" xfId="1438"/>
    <cellStyle name="ส่วนที่ถูกเน้น5 3 23" xfId="1439"/>
    <cellStyle name="ส่วนที่ถูกเน้น5 3 3" xfId="1440"/>
    <cellStyle name="ส่วนที่ถูกเน้น5 3 4" xfId="1441"/>
    <cellStyle name="ส่วนที่ถูกเน้น5 3 5" xfId="1442"/>
    <cellStyle name="ส่วนที่ถูกเน้น5 3 6" xfId="1443"/>
    <cellStyle name="ส่วนที่ถูกเน้น5 3 7" xfId="1444"/>
    <cellStyle name="ส่วนที่ถูกเน้น5 3 8" xfId="1445"/>
    <cellStyle name="ส่วนที่ถูกเน้น5 3 9" xfId="1446"/>
    <cellStyle name="ส่วนที่ถูกเน้น6" xfId="1447"/>
    <cellStyle name="ส่วนที่ถูกเน้น6 2" xfId="1448"/>
    <cellStyle name="ส่วนที่ถูกเน้น6 3 10" xfId="1449"/>
    <cellStyle name="ส่วนที่ถูกเน้น6 3 11" xfId="1450"/>
    <cellStyle name="ส่วนที่ถูกเน้น6 3 12" xfId="1451"/>
    <cellStyle name="ส่วนที่ถูกเน้น6 3 13" xfId="1452"/>
    <cellStyle name="ส่วนที่ถูกเน้น6 3 14" xfId="1453"/>
    <cellStyle name="ส่วนที่ถูกเน้น6 3 15" xfId="1454"/>
    <cellStyle name="ส่วนที่ถูกเน้น6 3 16" xfId="1455"/>
    <cellStyle name="ส่วนที่ถูกเน้น6 3 17" xfId="1456"/>
    <cellStyle name="ส่วนที่ถูกเน้น6 3 18" xfId="1457"/>
    <cellStyle name="ส่วนที่ถูกเน้น6 3 19" xfId="1458"/>
    <cellStyle name="ส่วนที่ถูกเน้น6 3 2" xfId="1459"/>
    <cellStyle name="ส่วนที่ถูกเน้น6 3 20" xfId="1460"/>
    <cellStyle name="ส่วนที่ถูกเน้น6 3 21" xfId="1461"/>
    <cellStyle name="ส่วนที่ถูกเน้น6 3 22" xfId="1462"/>
    <cellStyle name="ส่วนที่ถูกเน้น6 3 23" xfId="1463"/>
    <cellStyle name="ส่วนที่ถูกเน้น6 3 3" xfId="1464"/>
    <cellStyle name="ส่วนที่ถูกเน้น6 3 4" xfId="1465"/>
    <cellStyle name="ส่วนที่ถูกเน้น6 3 5" xfId="1466"/>
    <cellStyle name="ส่วนที่ถูกเน้น6 3 6" xfId="1467"/>
    <cellStyle name="ส่วนที่ถูกเน้น6 3 7" xfId="1468"/>
    <cellStyle name="ส่วนที่ถูกเน้น6 3 8" xfId="1469"/>
    <cellStyle name="ส่วนที่ถูกเน้น6 3 9" xfId="1470"/>
    <cellStyle name="แสดงผล" xfId="1471"/>
    <cellStyle name="แสดงผล 2" xfId="1472"/>
    <cellStyle name="แสดงผล 3 10" xfId="1473"/>
    <cellStyle name="แสดงผล 3 11" xfId="1474"/>
    <cellStyle name="แสดงผล 3 12" xfId="1475"/>
    <cellStyle name="แสดงผล 3 13" xfId="1476"/>
    <cellStyle name="แสดงผล 3 14" xfId="1477"/>
    <cellStyle name="แสดงผล 3 15" xfId="1478"/>
    <cellStyle name="แสดงผล 3 16" xfId="1479"/>
    <cellStyle name="แสดงผล 3 17" xfId="1480"/>
    <cellStyle name="แสดงผล 3 18" xfId="1481"/>
    <cellStyle name="แสดงผล 3 19" xfId="1482"/>
    <cellStyle name="แสดงผล 3 2" xfId="1483"/>
    <cellStyle name="แสดงผล 3 20" xfId="1484"/>
    <cellStyle name="แสดงผล 3 21" xfId="1485"/>
    <cellStyle name="แสดงผล 3 22" xfId="1486"/>
    <cellStyle name="แสดงผล 3 23" xfId="1487"/>
    <cellStyle name="แสดงผล 3 3" xfId="1488"/>
    <cellStyle name="แสดงผล 3 4" xfId="1489"/>
    <cellStyle name="แสดงผล 3 5" xfId="1490"/>
    <cellStyle name="แสดงผล 3 6" xfId="1491"/>
    <cellStyle name="แสดงผล 3 7" xfId="1492"/>
    <cellStyle name="แสดงผล 3 8" xfId="1493"/>
    <cellStyle name="แสดงผล 3 9" xfId="1494"/>
    <cellStyle name="หมายเหตุ" xfId="1495"/>
    <cellStyle name="หมายเหตุ 2" xfId="1496"/>
    <cellStyle name="หมายเหตุ 3 10" xfId="1497"/>
    <cellStyle name="หมายเหตุ 3 11" xfId="1498"/>
    <cellStyle name="หมายเหตุ 3 12" xfId="1499"/>
    <cellStyle name="หมายเหตุ 3 13" xfId="1500"/>
    <cellStyle name="หมายเหตุ 3 14" xfId="1501"/>
    <cellStyle name="หมายเหตุ 3 15" xfId="1502"/>
    <cellStyle name="หมายเหตุ 3 16" xfId="1503"/>
    <cellStyle name="หมายเหตุ 3 17" xfId="1504"/>
    <cellStyle name="หมายเหตุ 3 18" xfId="1505"/>
    <cellStyle name="หมายเหตุ 3 19" xfId="1506"/>
    <cellStyle name="หมายเหตุ 3 2" xfId="1507"/>
    <cellStyle name="หมายเหตุ 3 20" xfId="1508"/>
    <cellStyle name="หมายเหตุ 3 21" xfId="1509"/>
    <cellStyle name="หมายเหตุ 3 22" xfId="1510"/>
    <cellStyle name="หมายเหตุ 3 23" xfId="1511"/>
    <cellStyle name="หมายเหตุ 3 3" xfId="1512"/>
    <cellStyle name="หมายเหตุ 3 4" xfId="1513"/>
    <cellStyle name="หมายเหตุ 3 5" xfId="1514"/>
    <cellStyle name="หมายเหตุ 3 6" xfId="1515"/>
    <cellStyle name="หมายเหตุ 3 7" xfId="1516"/>
    <cellStyle name="หมายเหตุ 3 8" xfId="1517"/>
    <cellStyle name="หมายเหตุ 3 9" xfId="1518"/>
    <cellStyle name="หัวเรื่อง 1" xfId="1519"/>
    <cellStyle name="หัวเรื่อง 1 2" xfId="1520"/>
    <cellStyle name="หัวเรื่อง 1 3 10" xfId="1521"/>
    <cellStyle name="หัวเรื่อง 1 3 11" xfId="1522"/>
    <cellStyle name="หัวเรื่อง 1 3 12" xfId="1523"/>
    <cellStyle name="หัวเรื่อง 1 3 13" xfId="1524"/>
    <cellStyle name="หัวเรื่อง 1 3 14" xfId="1525"/>
    <cellStyle name="หัวเรื่อง 1 3 15" xfId="1526"/>
    <cellStyle name="หัวเรื่อง 1 3 16" xfId="1527"/>
    <cellStyle name="หัวเรื่อง 1 3 17" xfId="1528"/>
    <cellStyle name="หัวเรื่อง 1 3 18" xfId="1529"/>
    <cellStyle name="หัวเรื่อง 1 3 19" xfId="1530"/>
    <cellStyle name="หัวเรื่อง 1 3 2" xfId="1531"/>
    <cellStyle name="หัวเรื่อง 1 3 20" xfId="1532"/>
    <cellStyle name="หัวเรื่อง 1 3 21" xfId="1533"/>
    <cellStyle name="หัวเรื่อง 1 3 22" xfId="1534"/>
    <cellStyle name="หัวเรื่อง 1 3 23" xfId="1535"/>
    <cellStyle name="หัวเรื่อง 1 3 3" xfId="1536"/>
    <cellStyle name="หัวเรื่อง 1 3 4" xfId="1537"/>
    <cellStyle name="หัวเรื่อง 1 3 5" xfId="1538"/>
    <cellStyle name="หัวเรื่อง 1 3 6" xfId="1539"/>
    <cellStyle name="หัวเรื่อง 1 3 7" xfId="1540"/>
    <cellStyle name="หัวเรื่อง 1 3 8" xfId="1541"/>
    <cellStyle name="หัวเรื่อง 1 3 9" xfId="1542"/>
    <cellStyle name="หัวเรื่อง 2" xfId="1543"/>
    <cellStyle name="หัวเรื่อง 2 2" xfId="1544"/>
    <cellStyle name="หัวเรื่อง 2 3 10" xfId="1545"/>
    <cellStyle name="หัวเรื่อง 2 3 11" xfId="1546"/>
    <cellStyle name="หัวเรื่อง 2 3 12" xfId="1547"/>
    <cellStyle name="หัวเรื่อง 2 3 13" xfId="1548"/>
    <cellStyle name="หัวเรื่อง 2 3 14" xfId="1549"/>
    <cellStyle name="หัวเรื่อง 2 3 15" xfId="1550"/>
    <cellStyle name="หัวเรื่อง 2 3 16" xfId="1551"/>
    <cellStyle name="หัวเรื่อง 2 3 17" xfId="1552"/>
    <cellStyle name="หัวเรื่อง 2 3 18" xfId="1553"/>
    <cellStyle name="หัวเรื่อง 2 3 19" xfId="1554"/>
    <cellStyle name="หัวเรื่อง 2 3 2" xfId="1555"/>
    <cellStyle name="หัวเรื่อง 2 3 20" xfId="1556"/>
    <cellStyle name="หัวเรื่อง 2 3 21" xfId="1557"/>
    <cellStyle name="หัวเรื่อง 2 3 22" xfId="1558"/>
    <cellStyle name="หัวเรื่อง 2 3 23" xfId="1559"/>
    <cellStyle name="หัวเรื่อง 2 3 3" xfId="1560"/>
    <cellStyle name="หัวเรื่อง 2 3 4" xfId="1561"/>
    <cellStyle name="หัวเรื่อง 2 3 5" xfId="1562"/>
    <cellStyle name="หัวเรื่อง 2 3 6" xfId="1563"/>
    <cellStyle name="หัวเรื่อง 2 3 7" xfId="1564"/>
    <cellStyle name="หัวเรื่อง 2 3 8" xfId="1565"/>
    <cellStyle name="หัวเรื่อง 2 3 9" xfId="1566"/>
    <cellStyle name="หัวเรื่อง 3" xfId="1567"/>
    <cellStyle name="หัวเรื่อง 3 2" xfId="1568"/>
    <cellStyle name="หัวเรื่อง 3 3 10" xfId="1569"/>
    <cellStyle name="หัวเรื่อง 3 3 11" xfId="1570"/>
    <cellStyle name="หัวเรื่อง 3 3 12" xfId="1571"/>
    <cellStyle name="หัวเรื่อง 3 3 13" xfId="1572"/>
    <cellStyle name="หัวเรื่อง 3 3 14" xfId="1573"/>
    <cellStyle name="หัวเรื่อง 3 3 15" xfId="1574"/>
    <cellStyle name="หัวเรื่อง 3 3 16" xfId="1575"/>
    <cellStyle name="หัวเรื่อง 3 3 17" xfId="1576"/>
    <cellStyle name="หัวเรื่อง 3 3 18" xfId="1577"/>
    <cellStyle name="หัวเรื่อง 3 3 19" xfId="1578"/>
    <cellStyle name="หัวเรื่อง 3 3 2" xfId="1579"/>
    <cellStyle name="หัวเรื่อง 3 3 20" xfId="1580"/>
    <cellStyle name="หัวเรื่อง 3 3 21" xfId="1581"/>
    <cellStyle name="หัวเรื่อง 3 3 22" xfId="1582"/>
    <cellStyle name="หัวเรื่อง 3 3 23" xfId="1583"/>
    <cellStyle name="หัวเรื่อง 3 3 3" xfId="1584"/>
    <cellStyle name="หัวเรื่อง 3 3 4" xfId="1585"/>
    <cellStyle name="หัวเรื่อง 3 3 5" xfId="1586"/>
    <cellStyle name="หัวเรื่อง 3 3 6" xfId="1587"/>
    <cellStyle name="หัวเรื่อง 3 3 7" xfId="1588"/>
    <cellStyle name="หัวเรื่อง 3 3 8" xfId="1589"/>
    <cellStyle name="หัวเรื่อง 3 3 9" xfId="1590"/>
    <cellStyle name="หัวเรื่อง 4" xfId="1591"/>
    <cellStyle name="หัวเรื่อง 4 2" xfId="1592"/>
    <cellStyle name="หัวเรื่อง 4 3 10" xfId="1593"/>
    <cellStyle name="หัวเรื่อง 4 3 11" xfId="1594"/>
    <cellStyle name="หัวเรื่อง 4 3 12" xfId="1595"/>
    <cellStyle name="หัวเรื่อง 4 3 13" xfId="1596"/>
    <cellStyle name="หัวเรื่อง 4 3 14" xfId="1597"/>
    <cellStyle name="หัวเรื่อง 4 3 15" xfId="1598"/>
    <cellStyle name="หัวเรื่อง 4 3 16" xfId="1599"/>
    <cellStyle name="หัวเรื่อง 4 3 17" xfId="1600"/>
    <cellStyle name="หัวเรื่อง 4 3 18" xfId="1601"/>
    <cellStyle name="หัวเรื่อง 4 3 19" xfId="1602"/>
    <cellStyle name="หัวเรื่อง 4 3 2" xfId="1603"/>
    <cellStyle name="หัวเรื่อง 4 3 20" xfId="1604"/>
    <cellStyle name="หัวเรื่อง 4 3 21" xfId="1605"/>
    <cellStyle name="หัวเรื่อง 4 3 22" xfId="1606"/>
    <cellStyle name="หัวเรื่อง 4 3 23" xfId="1607"/>
    <cellStyle name="หัวเรื่อง 4 3 3" xfId="1608"/>
    <cellStyle name="หัวเรื่อง 4 3 4" xfId="1609"/>
    <cellStyle name="หัวเรื่อง 4 3 5" xfId="1610"/>
    <cellStyle name="หัวเรื่อง 4 3 6" xfId="1611"/>
    <cellStyle name="หัวเรื่อง 4 3 7" xfId="1612"/>
    <cellStyle name="หัวเรื่อง 4 3 8" xfId="1613"/>
    <cellStyle name="หัวเรื่อง 4 3 9" xfId="16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66675</xdr:rowOff>
    </xdr:from>
    <xdr:to>
      <xdr:col>1</xdr:col>
      <xdr:colOff>276225</xdr:colOff>
      <xdr:row>4</xdr:row>
      <xdr:rowOff>161925</xdr:rowOff>
    </xdr:to>
    <xdr:sp>
      <xdr:nvSpPr>
        <xdr:cNvPr id="1" name="Rectangle 13"/>
        <xdr:cNvSpPr>
          <a:spLocks/>
        </xdr:cNvSpPr>
      </xdr:nvSpPr>
      <xdr:spPr>
        <a:xfrm>
          <a:off x="314325" y="7048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66675</xdr:rowOff>
    </xdr:from>
    <xdr:to>
      <xdr:col>1</xdr:col>
      <xdr:colOff>276225</xdr:colOff>
      <xdr:row>5</xdr:row>
      <xdr:rowOff>161925</xdr:rowOff>
    </xdr:to>
    <xdr:sp>
      <xdr:nvSpPr>
        <xdr:cNvPr id="2" name="Rectangle 14"/>
        <xdr:cNvSpPr>
          <a:spLocks/>
        </xdr:cNvSpPr>
      </xdr:nvSpPr>
      <xdr:spPr>
        <a:xfrm>
          <a:off x="314325" y="9715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66675</xdr:rowOff>
    </xdr:from>
    <xdr:to>
      <xdr:col>1</xdr:col>
      <xdr:colOff>276225</xdr:colOff>
      <xdr:row>6</xdr:row>
      <xdr:rowOff>161925</xdr:rowOff>
    </xdr:to>
    <xdr:sp>
      <xdr:nvSpPr>
        <xdr:cNvPr id="3" name="Rectangle 15"/>
        <xdr:cNvSpPr>
          <a:spLocks/>
        </xdr:cNvSpPr>
      </xdr:nvSpPr>
      <xdr:spPr>
        <a:xfrm>
          <a:off x="314325" y="12382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66675</xdr:rowOff>
    </xdr:from>
    <xdr:to>
      <xdr:col>1</xdr:col>
      <xdr:colOff>276225</xdr:colOff>
      <xdr:row>7</xdr:row>
      <xdr:rowOff>161925</xdr:rowOff>
    </xdr:to>
    <xdr:sp>
      <xdr:nvSpPr>
        <xdr:cNvPr id="4" name="Rectangle 16"/>
        <xdr:cNvSpPr>
          <a:spLocks/>
        </xdr:cNvSpPr>
      </xdr:nvSpPr>
      <xdr:spPr>
        <a:xfrm>
          <a:off x="314325" y="15049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66675</xdr:rowOff>
    </xdr:from>
    <xdr:to>
      <xdr:col>1</xdr:col>
      <xdr:colOff>276225</xdr:colOff>
      <xdr:row>8</xdr:row>
      <xdr:rowOff>161925</xdr:rowOff>
    </xdr:to>
    <xdr:sp>
      <xdr:nvSpPr>
        <xdr:cNvPr id="5" name="Rectangle 17"/>
        <xdr:cNvSpPr>
          <a:spLocks/>
        </xdr:cNvSpPr>
      </xdr:nvSpPr>
      <xdr:spPr>
        <a:xfrm>
          <a:off x="314325" y="17716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11</xdr:row>
      <xdr:rowOff>66675</xdr:rowOff>
    </xdr:from>
    <xdr:to>
      <xdr:col>1</xdr:col>
      <xdr:colOff>276225</xdr:colOff>
      <xdr:row>11</xdr:row>
      <xdr:rowOff>161925</xdr:rowOff>
    </xdr:to>
    <xdr:sp>
      <xdr:nvSpPr>
        <xdr:cNvPr id="6" name="Rectangle 18"/>
        <xdr:cNvSpPr>
          <a:spLocks/>
        </xdr:cNvSpPr>
      </xdr:nvSpPr>
      <xdr:spPr>
        <a:xfrm>
          <a:off x="314325" y="25717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114300</xdr:rowOff>
    </xdr:from>
    <xdr:to>
      <xdr:col>1</xdr:col>
      <xdr:colOff>285750</xdr:colOff>
      <xdr:row>22</xdr:row>
      <xdr:rowOff>228600</xdr:rowOff>
    </xdr:to>
    <xdr:sp>
      <xdr:nvSpPr>
        <xdr:cNvPr id="7" name="Rectangle 19"/>
        <xdr:cNvSpPr>
          <a:spLocks/>
        </xdr:cNvSpPr>
      </xdr:nvSpPr>
      <xdr:spPr>
        <a:xfrm>
          <a:off x="323850" y="52673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276225</xdr:colOff>
      <xdr:row>10</xdr:row>
      <xdr:rowOff>171450</xdr:rowOff>
    </xdr:to>
    <xdr:sp>
      <xdr:nvSpPr>
        <xdr:cNvPr id="8" name="Rectangle 2"/>
        <xdr:cNvSpPr>
          <a:spLocks/>
        </xdr:cNvSpPr>
      </xdr:nvSpPr>
      <xdr:spPr>
        <a:xfrm>
          <a:off x="314325" y="2314575"/>
          <a:ext cx="104775" cy="95250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66675</xdr:rowOff>
    </xdr:from>
    <xdr:to>
      <xdr:col>1</xdr:col>
      <xdr:colOff>276225</xdr:colOff>
      <xdr:row>9</xdr:row>
      <xdr:rowOff>161925</xdr:rowOff>
    </xdr:to>
    <xdr:sp>
      <xdr:nvSpPr>
        <xdr:cNvPr id="9" name="Rectangle 2"/>
        <xdr:cNvSpPr>
          <a:spLocks/>
        </xdr:cNvSpPr>
      </xdr:nvSpPr>
      <xdr:spPr>
        <a:xfrm>
          <a:off x="314325" y="2038350"/>
          <a:ext cx="104775" cy="95250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66675</xdr:rowOff>
    </xdr:from>
    <xdr:to>
      <xdr:col>1</xdr:col>
      <xdr:colOff>276225</xdr:colOff>
      <xdr:row>9</xdr:row>
      <xdr:rowOff>161925</xdr:rowOff>
    </xdr:to>
    <xdr:sp>
      <xdr:nvSpPr>
        <xdr:cNvPr id="10" name="Rectangle 2"/>
        <xdr:cNvSpPr>
          <a:spLocks/>
        </xdr:cNvSpPr>
      </xdr:nvSpPr>
      <xdr:spPr>
        <a:xfrm>
          <a:off x="314325" y="2038350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66675</xdr:rowOff>
    </xdr:from>
    <xdr:to>
      <xdr:col>1</xdr:col>
      <xdr:colOff>276225</xdr:colOff>
      <xdr:row>9</xdr:row>
      <xdr:rowOff>161925</xdr:rowOff>
    </xdr:to>
    <xdr:sp>
      <xdr:nvSpPr>
        <xdr:cNvPr id="11" name="Rectangle 2"/>
        <xdr:cNvSpPr>
          <a:spLocks/>
        </xdr:cNvSpPr>
      </xdr:nvSpPr>
      <xdr:spPr>
        <a:xfrm>
          <a:off x="314325" y="2038350"/>
          <a:ext cx="1047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276225</xdr:colOff>
      <xdr:row>10</xdr:row>
      <xdr:rowOff>171450</xdr:rowOff>
    </xdr:to>
    <xdr:sp>
      <xdr:nvSpPr>
        <xdr:cNvPr id="12" name="Rectangle 2"/>
        <xdr:cNvSpPr>
          <a:spLocks/>
        </xdr:cNvSpPr>
      </xdr:nvSpPr>
      <xdr:spPr>
        <a:xfrm>
          <a:off x="314325" y="2314575"/>
          <a:ext cx="1047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50;&#3619;&#3591;&#3648;&#3619;&#3637;&#3618;&#3609;\&#3650;&#3619;&#3591;&#3648;&#3619;&#3637;&#3618;&#3609;&#3585;&#3637;&#3628;&#3634;&#3592;&#3633;&#3591;&#3627;&#3623;&#3633;&#3604;&#3594;&#3621;&#3610;&#3640;&#3619;&#3637;\2551\&#3629;&#3633;&#3618;&#3585;&#3634;&#3619;%20&#3594;&#3621;&#3610;&#3640;&#3619;&#3637;\Documents%20and%20Settings\181106\Desktop\My%20Documents\&#3619;&#3634;&#3588;&#3634;&#3623;&#3633;&#3626;&#3604;&#3640;%20&#3649;&#3619;&#3591;&#3591;&#3634;&#3609;%20&amp;%20F\Factor%20F%20&#3629;&#3634;&#3588;&#3634;&#3619;%205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12;&#3633;&#359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09;&#3640;&#3656;&#3617;\&#3626;&#3609;&#3591;.&#3614;&#3619;&#3632;&#3614;&#3640;&#3607;&#3608;&#3624;&#3634;&#3626;&#3609;&#3634;&#3592;&#3633;&#3591;&#3627;&#3623;&#3633;&#3604;&#3594;&#3621;&#3610;&#3640;&#3619;&#3637;\&#3619;&#3634;&#3588;&#3634;&#3623;&#3633;&#3626;&#3604;&#3640;\Chonburi\&#3611;&#3637;%2056\&#3619;&#3634;&#3588;&#3634;&#3623;&#3633;&#3626;&#3604;&#3640;&#3611;&#3619;&#3632;&#3592;&#3635;&#3648;&#3604;&#3639;&#3629;&#3609;&#3592;&#3633;&#3591;&#3627;&#3623;&#3633;&#3604;&#3594;&#3621;&#3610;&#3640;&#3619;&#363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09;&#3640;&#3656;&#3617;\&#3626;&#3609;&#3591;.&#3614;&#3619;&#3632;&#3614;&#3640;&#3607;&#3608;&#3624;&#3634;&#3626;&#3609;&#3634;&#3592;&#3633;&#3591;&#3627;&#3623;&#3633;&#3604;&#3594;&#3621;&#3610;&#3640;&#3619;&#3637;\&#3627;&#3609;&#3640;&#3656;&#3617;\&#3648;&#3586;&#3639;&#3656;&#3629;&#3609;&#3611;&#3657;&#3629;&#3591;&#3585;&#3633;&#3609;&#3605;&#3621;&#3636;&#3656;&#3591;\&#3648;&#3586;&#3639;&#3656;&#3629;&#3609;&#3611;&#3657;&#3629;&#3591;&#3585;&#3633;&#3609;&#3605;&#3621;&#3636;&#3656;&#3591;&#3619;&#3636;&#3617;&#3607;&#3632;&#3648;&#3621;&#3610;&#3634;&#3591;&#3648;&#3626;&#3619;&#3656;\&#3591;&#3634;&#3609;&#3585;&#3656;&#3629;&#3626;&#3619;&#3657;&#3634;&#3591;&#3629;&#3634;&#3588;&#3634;&#3619;%20&#3588;.&#3626;.&#3621;.%202%20&#3594;&#3633;&#3657;&#3609;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619;&#3634;&#3588;&#3634;&#3623;&#3633;&#3626;&#3604;&#3640;\Chonburi\&#3611;&#3637;%2056\&#3619;&#3634;&#3588;&#3634;&#3623;&#3633;&#3626;&#3604;&#3640;&#3611;&#3619;&#3632;&#3592;&#3635;&#3648;&#3604;&#3639;&#3629;&#3609;&#3592;&#3633;&#3591;&#3627;&#3623;&#3633;&#3604;&#3594;&#3621;&#3610;&#3640;&#3619;&#363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09;&#3640;&#3656;&#3617;\&#3624;&#3634;&#3621;&#3634;&#3585;&#3621;&#3634;&#3591;\WINDOWS\TEMP\&#3648;&#3626;&#3609;&#3629;&#3619;&#3634;&#3588;&#3634;-%20(&#3626;&#3641;&#3605;&#3619;)-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09;&#3640;&#3656;&#3617;\&#3624;&#3634;&#3621;&#3634;&#3585;&#3621;&#3634;&#3591;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4947%20&#3629;&#3634;&#3588;&#3634;&#3619;&#3607;&#3637;&#3656;&#3607;&#3635;&#3585;&#3634;&#3619;&#3624;&#3634;&#3621;&#3611;&#3585;&#3588;&#3619;&#3629;&#3591;&#3609;&#3588;&#3619;&#3624;&#3619;&#3637;&#3608;&#3619;&#3619;&#3617;&#3619;&#3634;&#3594;(12-07-49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09;&#3640;&#3656;&#3617;\&#3624;&#3634;&#3621;&#3634;&#3585;&#3621;&#3634;&#3591;\2551\&#3629;&#3633;&#3618;&#3585;&#3634;&#3619;%20&#3594;&#3621;&#3610;&#3640;&#3619;&#3637;\Documents%20and%20Settings\181106\Desktop\My%20Documents\&#3619;&#3634;&#3588;&#3634;&#3623;&#3633;&#3626;&#3604;&#3640;%20&#3649;&#3619;&#3591;&#3591;&#3634;&#3609;%20&amp;%20F\Factor%20F%20&#3629;&#3634;&#3588;&#3634;&#3619;%205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09;&#3640;&#3656;&#3617;\&#3624;&#3634;&#3621;&#3634;&#3585;&#3621;&#3634;&#3591;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12;&#3633;&#3591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09;&#3640;&#3656;&#3617;\&#3624;&#3634;&#3621;&#3634;&#3585;&#3621;&#3634;&#3591;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Noom\&#3629;&#3635;&#3648;&#3616;&#3629;&#3626;&#3633;&#3605;&#3627;&#3637;&#3610;\&#3629;&#3634;&#3588;&#3634;&#3619;&#3607;&#3637;&#3656;&#3623;&#3656;&#3634;&#3585;&#3634;&#3619;&#3629;&#3635;&#3648;&#3616;&#3629;&#3626;&#3633;&#3605;&#3627;&#3637;&#3610;\&#3619;&#3634;&#3588;&#3634;&#3623;&#3633;&#3626;&#3604;&#3640;\Chonburi\&#3611;&#3637;%2055\&#3619;&#3634;&#3588;&#3634;&#3623;&#3633;&#3626;&#3604;&#3640;&#3611;&#3619;&#3632;&#3592;&#3635;&#3648;&#3604;&#3639;&#3629;&#3609;&#3592;&#3633;&#3591;&#3627;&#3623;&#3633;&#3604;&#3594;&#3621;&#3610;&#3640;&#3619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50;&#3619;&#3591;&#3648;&#3619;&#3637;&#3618;&#3609;\&#3650;&#3619;&#3591;&#3648;&#3619;&#3637;&#3618;&#3609;&#3585;&#3637;&#3628;&#3634;&#3592;&#3633;&#3591;&#3627;&#3623;&#3633;&#3604;&#3594;&#3621;&#3610;&#3640;&#3619;&#3637;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12;&#3633;&#3591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Noom\&#3629;&#3635;&#3648;&#3616;&#3629;&#3626;&#3633;&#3605;&#3627;&#3637;&#3610;\&#3629;&#3634;&#3588;&#3634;&#3619;&#3607;&#3637;&#3656;&#3623;&#3656;&#3634;&#3585;&#3634;&#3619;&#3629;&#3635;&#3648;&#3616;&#3629;&#3626;&#3633;&#3605;&#3627;&#3637;&#3610;\WINDOWS\TEMP\&#3648;&#3626;&#3609;&#3629;&#3619;&#3634;&#3588;&#3634;-%20(&#3626;&#3641;&#3605;&#3619;)-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Noom\&#3629;&#3635;&#3648;&#3616;&#3629;&#3626;&#3633;&#3605;&#3627;&#3637;&#3610;\&#3629;&#3634;&#3588;&#3634;&#3619;&#3607;&#3637;&#3656;&#3623;&#3656;&#3634;&#3585;&#3634;&#3619;&#3629;&#3635;&#3648;&#3616;&#3629;&#3626;&#3633;&#3605;&#3627;&#3637;&#3610;\2551\&#3629;&#3633;&#3618;&#3585;&#3634;&#3619;%20&#3594;&#3621;&#3610;&#3640;&#3619;&#3637;\Documents%20and%20Settings\181106\Desktop\My%20Documents\&#3619;&#3634;&#3588;&#3634;&#3623;&#3633;&#3626;&#3604;&#3640;%20&#3649;&#3619;&#3591;&#3591;&#3634;&#3609;%20&amp;%20F\Factor%20F%20&#3629;&#3634;&#3588;&#3634;&#3619;%205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Noom\&#3629;&#3635;&#3648;&#3616;&#3629;&#3626;&#3633;&#3605;&#3627;&#3637;&#3610;\&#3629;&#3634;&#3588;&#3634;&#3619;&#3607;&#3637;&#3656;&#3623;&#3656;&#3634;&#3585;&#3634;&#3619;&#3629;&#3635;&#3648;&#3616;&#3629;&#3626;&#3633;&#3605;&#3627;&#3637;&#3610;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12;&#3633;&#359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29;&#3635;&#3648;&#3616;&#3629;&#3626;&#3633;&#3605;&#3627;&#3637;&#3610;\&#3629;&#3634;&#3588;&#3634;&#3619;&#3607;&#3637;&#3656;&#3623;&#3656;&#3634;&#3585;&#3634;&#3619;&#3629;&#3635;&#3648;&#3616;&#3629;&#3626;&#3633;&#3605;&#3627;&#3637;&#3610;\&#3627;&#3609;&#3640;&#3656;&#3617;\&#3626;&#3609;&#3591;.&#3585;&#3634;&#3619;&#3607;&#3656;&#3629;&#3591;&#3648;&#3607;&#3637;&#3656;&#3618;&#3623;&#3649;&#3621;&#3632;&#3585;&#3637;&#3628;&#3634;&#3592;&#3633;&#3591;&#3627;&#3623;&#3633;&#3604;&#3594;&#3621;&#3610;&#3640;&#3619;&#3637;\&#3611;&#3619;&#3632;&#3617;&#3634;&#3603;&#3619;&#3634;&#3588;&#3634;&#3591;&#3634;&#3609;&#3611;&#3619;&#3633;&#3610;&#3611;&#3619;&#3640;&#3591;%20-%20&#3595;&#3656;&#3629;&#3617;&#3649;&#3595;&#3617;&#3629;&#3634;&#3588;&#3634;&#3619;&#3626;&#3635;&#3609;&#3633;&#3585;&#3591;&#3634;&#360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29;&#3635;&#3648;&#3616;&#3629;&#3626;&#3633;&#3605;&#3627;&#3637;&#3610;\&#3629;&#3634;&#3588;&#3634;&#3619;&#3607;&#3637;&#3656;&#3623;&#3656;&#3634;&#3585;&#3634;&#3619;&#3629;&#3635;&#3648;&#3616;&#3629;&#3626;&#3633;&#3605;&#3627;&#3637;&#3610;\WINDOWS\TEMP\&#3648;&#3626;&#3609;&#3629;&#3619;&#3634;&#3588;&#3634;-%20(&#3626;&#3641;&#3605;&#3619;)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29;&#3635;&#3648;&#3616;&#3629;&#3626;&#3633;&#3605;&#3627;&#3637;&#3610;\&#3629;&#3634;&#3588;&#3634;&#3619;&#3607;&#3637;&#3656;&#3623;&#3656;&#3634;&#3585;&#3634;&#3619;&#3629;&#3635;&#3648;&#3616;&#3629;&#3626;&#3633;&#3605;&#3627;&#3637;&#3610;\2551\&#3629;&#3633;&#3618;&#3585;&#3634;&#3619;%20&#3594;&#3621;&#3610;&#3640;&#3619;&#3637;\Documents%20and%20Settings\181106\Desktop\My%20Documents\&#3619;&#3634;&#3588;&#3634;&#3623;&#3633;&#3626;&#3604;&#3640;%20&#3649;&#3619;&#3591;&#3591;&#3634;&#3609;%20&amp;%20F\Factor%20F%20&#3629;&#3634;&#3588;&#3634;&#3619;%205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29;&#3635;&#3648;&#3616;&#3629;&#3626;&#3633;&#3605;&#3627;&#3637;&#3610;\&#3629;&#3634;&#3588;&#3634;&#3619;&#3607;&#3637;&#3656;&#3623;&#3656;&#3634;&#3585;&#3634;&#3619;&#3629;&#3635;&#3648;&#3616;&#3629;&#3626;&#3633;&#3605;&#3627;&#3637;&#3610;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12;&#3633;&#35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aya2\d_salaya2\WINDOWS\TEMP\Cos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50;&#3619;&#3591;&#3648;&#3619;&#3637;&#3618;&#3609;\&#3650;&#3619;&#3591;&#3648;&#3619;&#3637;&#3618;&#3609;&#3585;&#3637;&#3628;&#3634;&#3592;&#3633;&#3591;&#3627;&#3623;&#3633;&#3604;&#3594;&#3621;&#3610;&#3640;&#3619;&#3637;\WINDOWS\TEMP\&#3648;&#3626;&#3609;&#3629;&#3619;&#3634;&#3588;&#3634;-%20(&#3626;&#3641;&#3605;&#3619;)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3619;&#3634;&#3588;&#3634;&#3648;&#3585;&#3656;&#3634;\YOTA%2011\&#3650;&#3619;&#3591;&#3648;&#3619;&#3637;&#3618;&#3609;\&#3650;&#3619;&#3591;&#3648;&#3619;&#3637;&#3618;&#3609;&#3585;&#3637;&#3628;&#3634;&#3592;&#3633;&#3591;&#3627;&#3623;&#3633;&#3604;&#3594;&#3621;&#3610;&#3640;&#3619;&#3637;\&#3619;&#3634;&#3588;&#3634;&#3623;&#3633;&#3626;&#3604;&#3640;\Chonburi\&#3611;&#3637;%2055\&#3619;&#3634;&#3588;&#3634;&#3623;&#3633;&#3626;&#3604;&#3640;&#3611;&#3619;&#3632;&#3592;&#3635;&#3648;&#3604;&#3639;&#3629;&#3609;&#3592;&#3633;&#3591;&#3627;&#3623;&#3633;&#3604;&#3594;&#3621;&#3610;&#3640;&#3619;&#363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551\&#3629;&#3633;&#3618;&#3585;&#3634;&#3619;%20&#3594;&#3621;&#3610;&#3640;&#3619;&#3637;\Documents%20and%20Settings\181106\Desktop\My%20Documents\&#3619;&#3634;&#3588;&#3634;&#3623;&#3633;&#3626;&#3604;&#3640;%20&#3649;&#3619;&#3591;&#3591;&#3634;&#3609;%20&amp;%20F\Factor%20F%20&#3629;&#3634;&#3588;&#3634;&#3619;%205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3648;&#3626;&#3609;&#3629;&#3619;&#3634;&#3588;&#3634;-%20(&#3626;&#3641;&#3605;&#3619;)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4947%20&#3629;&#3634;&#3588;&#3634;&#3619;&#3607;&#3637;&#3656;&#3607;&#3635;&#3585;&#3634;&#3619;&#3624;&#3634;&#3621;&#3611;&#3585;&#3588;&#3619;&#3629;&#3591;&#3609;&#3588;&#3619;&#3624;&#3619;&#3637;&#3608;&#3619;&#3619;&#3617;&#3619;&#3634;&#3594;(12-07-4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FACTOR F"/>
      <sheetName val="อธิบาย F"/>
      <sheetName val="ตารางค่าอำนวยการ"/>
      <sheetName val="ค่าอำนวยการ"/>
      <sheetName val="ดอกเบี้ย,กำไร"/>
      <sheetName val="ภาษี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ปร.4ผังบริเวณ 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มกราคม"/>
      <sheetName val="กุมภาพันธ์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"/>
      <sheetName val="ปร.4 เข็ม"/>
      <sheetName val="ปร.5 เข็ม"/>
      <sheetName val="Factor F (เข็ม)"/>
      <sheetName val="ปร.4 แผ่"/>
      <sheetName val="ปร.5 แผ่"/>
      <sheetName val="Factor F (ฐานแผ่)"/>
      <sheetName val="ธันวาคม"/>
      <sheetName val="รายการ"/>
      <sheetName val="ปร.4 แผ่ (ccs)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มกราคม"/>
      <sheetName val="กุมภาพันธ์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ปร.5  (2)"/>
      <sheetName val="แบ่งงวดงาน"/>
      <sheetName val="ตารางแบ่งงวด"/>
      <sheetName val="ปร.5 (4)"/>
      <sheetName val="ปร.4จัดสร้ง"/>
      <sheetName val="ปร.4จัดชื้อ"/>
      <sheetName val="ปร.5 (VAT)"/>
      <sheetName val="ปร.4โสตทัศน์"/>
      <sheetName val="ปร.5 "/>
      <sheetName val="ปร.4ผังบริเวณ "/>
      <sheetName val="ปร.4อาคาร"/>
      <sheetName val="ปร.5"/>
      <sheetName val="FACTOR F"/>
      <sheetName val="ปร.6 (2)"/>
      <sheetName val="ใบปะหน้า B.O.Q."/>
      <sheetName val="หัวตาราง B.O.Q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FACTOR F"/>
      <sheetName val="อธิบาย F"/>
      <sheetName val="ตารางค่าอำนวยการ"/>
      <sheetName val="ค่าอำนวยการ"/>
      <sheetName val="ดอกเบี้ย,กำไร"/>
      <sheetName val="ภาษ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ปร.4ผังบริเวณ 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ธันวาคม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ฎาคม"/>
      <sheetName val="สิงหาคม"/>
      <sheetName val="กันยายน"/>
      <sheetName val="ตุลาคม"/>
      <sheetName val="พฤศิกายน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.4ผังบริเวณ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FACTOR F"/>
      <sheetName val="อธิบาย F"/>
      <sheetName val="ตารางค่าอำนวยการ"/>
      <sheetName val="ค่าอำนวยการ"/>
      <sheetName val="ดอกเบี้ย,กำไร"/>
      <sheetName val="ภาษี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ปร.4ผังบริเวณ 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สรุปเสนอราคา"/>
      <sheetName val="ใบเสนอราคา ก."/>
      <sheetName val="ใบเสนอราคา ข."/>
      <sheetName val="ปร.6"/>
      <sheetName val="ปร.5(ข)"/>
      <sheetName val="ปร.4(ข)"/>
      <sheetName val="ปร.5(ก)"/>
      <sheetName val="ปร.4(ก) "/>
      <sheetName val="Factor F"/>
      <sheetName val="มิถุนายน"/>
      <sheetName val="ปร.4 ผนังกรุไม้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FACTOR F"/>
      <sheetName val="อธิบาย F"/>
      <sheetName val="ตารางค่าอำนวยการ"/>
      <sheetName val="ค่าอำนวยการ"/>
      <sheetName val="ดอกเบี้ย,กำไร"/>
      <sheetName val="ภาษี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ปร.4ผังบริเวณ 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ธันวาคม"/>
      <sheetName val="มกราคม"/>
      <sheetName val="กุมภาพันธ์"/>
      <sheetName val="มีนาคม"/>
      <sheetName val="เมษายน"/>
      <sheetName val="พฤษภาคม"/>
      <sheetName val="มิถุนายน"/>
      <sheetName val="กรกฎาคม"/>
      <sheetName val="สิงหาคม"/>
      <sheetName val="กันยายน"/>
      <sheetName val="ตุลาคม"/>
      <sheetName val="พฤศิกายน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ปกและสารบัญ"/>
      <sheetName val="FACTOR F"/>
      <sheetName val="อธิบาย F"/>
      <sheetName val="ตารางค่าอำนวยการ"/>
      <sheetName val="ค่าอำนวยการ"/>
      <sheetName val="ดอกเบี้ย,กำไร"/>
      <sheetName val="ภาษี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ปร.5  (2)"/>
      <sheetName val="แบ่งงวดงาน"/>
      <sheetName val="ตารางแบ่งงวด"/>
      <sheetName val="ปร.5 (4)"/>
      <sheetName val="ปร.4จัดสร้ง"/>
      <sheetName val="ปร.4จัดชื้อ"/>
      <sheetName val="ปร.5 (VAT)"/>
      <sheetName val="ปร.4โสตทัศน์"/>
      <sheetName val="ปร.5 "/>
      <sheetName val="ปร.4ผังบริเวณ "/>
      <sheetName val="ปร.4อาคาร"/>
      <sheetName val="ปร.5"/>
      <sheetName val="FACTOR F"/>
      <sheetName val="ปร.6 (2)"/>
      <sheetName val="ใบปะหน้า B.O.Q."/>
      <sheetName val="หัวตาราง B.O.Q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GridLines="0" view="pageBreakPreview" zoomScaleSheetLayoutView="100" zoomScalePageLayoutView="0" workbookViewId="0" topLeftCell="A16">
      <selection activeCell="E27" sqref="E27:G27"/>
    </sheetView>
  </sheetViews>
  <sheetFormatPr defaultColWidth="9.16015625" defaultRowHeight="21"/>
  <cols>
    <col min="1" max="1" width="2.5" style="146" customWidth="1"/>
    <col min="2" max="2" width="7.66015625" style="146" customWidth="1"/>
    <col min="3" max="3" width="13" style="146" customWidth="1"/>
    <col min="4" max="4" width="4.66015625" style="146" customWidth="1"/>
    <col min="5" max="5" width="17.33203125" style="146" customWidth="1"/>
    <col min="6" max="6" width="12.83203125" style="146" customWidth="1"/>
    <col min="7" max="8" width="12.5" style="146" customWidth="1"/>
    <col min="9" max="9" width="12.33203125" style="146" customWidth="1"/>
    <col min="10" max="10" width="10.33203125" style="146" customWidth="1"/>
    <col min="11" max="11" width="13.5" style="146" customWidth="1"/>
    <col min="12" max="12" width="3.33203125" style="146" customWidth="1"/>
    <col min="13" max="13" width="11.33203125" style="146" customWidth="1"/>
    <col min="14" max="16384" width="9.16015625" style="146" customWidth="1"/>
  </cols>
  <sheetData>
    <row r="1" ht="3.75" customHeight="1"/>
    <row r="2" ht="18" customHeight="1">
      <c r="K2" s="438" t="s">
        <v>77</v>
      </c>
    </row>
    <row r="3" spans="2:13" ht="24" customHeight="1">
      <c r="B3" s="474" t="s">
        <v>190</v>
      </c>
      <c r="C3" s="474"/>
      <c r="D3" s="474"/>
      <c r="E3" s="474"/>
      <c r="F3" s="474"/>
      <c r="G3" s="474"/>
      <c r="H3" s="474"/>
      <c r="I3" s="474"/>
      <c r="J3" s="474"/>
      <c r="K3" s="474"/>
      <c r="M3" s="147" t="s">
        <v>24</v>
      </c>
    </row>
    <row r="4" spans="2:11" ht="4.5" customHeight="1">
      <c r="B4" s="434"/>
      <c r="C4" s="148"/>
      <c r="D4" s="148"/>
      <c r="E4" s="148"/>
      <c r="F4" s="148"/>
      <c r="G4" s="149"/>
      <c r="H4" s="149"/>
      <c r="I4" s="149"/>
      <c r="J4" s="149"/>
      <c r="K4" s="149"/>
    </row>
    <row r="5" spans="2:11" ht="21" customHeight="1">
      <c r="B5" s="150" t="s">
        <v>24</v>
      </c>
      <c r="C5" s="151" t="s">
        <v>78</v>
      </c>
      <c r="D5" s="151"/>
      <c r="E5" s="152" t="str">
        <f>'ปร.5 (ก)'!D4</f>
        <v>งานปรับปรุงอาคารหอพัก  โรงเรียนกีฬาจังหวัดชลบุรี ตำบลหนองไม้แดง อำเภอเมือง จังหวัดชลบุรี 1 แห่ง</v>
      </c>
      <c r="F5" s="151"/>
      <c r="G5" s="153"/>
      <c r="H5" s="153"/>
      <c r="I5" s="154"/>
      <c r="J5" s="154"/>
      <c r="K5" s="155"/>
    </row>
    <row r="6" spans="2:11" ht="21" customHeight="1">
      <c r="B6" s="156" t="s">
        <v>24</v>
      </c>
      <c r="C6" s="157" t="s">
        <v>79</v>
      </c>
      <c r="D6" s="157"/>
      <c r="E6" s="158" t="str">
        <f>'ปร.5 (ก)'!D5</f>
        <v>โรงเรียนกีฬาจังหวัดชลบุรี  ตำบลหนองไม้แดง  อำเภอเมืองชลบุรี  จังหวัดชลบุรี</v>
      </c>
      <c r="F6" s="159"/>
      <c r="G6" s="160"/>
      <c r="H6" s="160"/>
      <c r="I6" s="160"/>
      <c r="J6" s="160"/>
      <c r="K6" s="161"/>
    </row>
    <row r="7" spans="2:11" ht="21" customHeight="1">
      <c r="B7" s="156"/>
      <c r="C7" s="162" t="s">
        <v>192</v>
      </c>
      <c r="D7" s="162"/>
      <c r="E7" s="163"/>
      <c r="F7" s="163" t="s">
        <v>191</v>
      </c>
      <c r="G7" s="160"/>
      <c r="H7" s="160"/>
      <c r="I7" s="159"/>
      <c r="J7" s="159"/>
      <c r="K7" s="164"/>
    </row>
    <row r="8" spans="2:11" ht="21" customHeight="1">
      <c r="B8" s="156"/>
      <c r="C8" s="162" t="s">
        <v>95</v>
      </c>
      <c r="D8" s="162"/>
      <c r="E8" s="165"/>
      <c r="F8" s="166" t="str">
        <f>'ปร.5 (ก)'!E7</f>
        <v>ร.ร.กฬ.ชบ. 1/ 2563</v>
      </c>
      <c r="G8" s="157"/>
      <c r="H8" s="157" t="s">
        <v>84</v>
      </c>
      <c r="I8" s="157"/>
      <c r="J8" s="167"/>
      <c r="K8" s="164" t="s">
        <v>25</v>
      </c>
    </row>
    <row r="9" spans="2:11" ht="21" customHeight="1">
      <c r="B9" s="156"/>
      <c r="C9" s="162" t="s">
        <v>80</v>
      </c>
      <c r="D9" s="162"/>
      <c r="E9" s="163"/>
      <c r="F9" s="168" t="s">
        <v>81</v>
      </c>
      <c r="G9" s="157"/>
      <c r="H9" s="157" t="s">
        <v>82</v>
      </c>
      <c r="I9" s="157"/>
      <c r="J9" s="167"/>
      <c r="K9" s="164" t="s">
        <v>83</v>
      </c>
    </row>
    <row r="10" spans="2:11" ht="21" customHeight="1">
      <c r="B10" s="156"/>
      <c r="C10" s="169" t="str">
        <f>'ปร.4 (ก)'!C142</f>
        <v> - ราคาสินค้าเฉลี่ยวัสดุก่อสร้าง (ราคาเงินสด ไม่รวมภาษีมูลค่าเพิ่ม ไม่รวมค่าขนส่ง) ของจังหวัด ชลบุรี เดือนตุลาคม 2563</v>
      </c>
      <c r="D10" s="169"/>
      <c r="E10" s="170"/>
      <c r="F10" s="435"/>
      <c r="G10" s="171"/>
      <c r="H10" s="171"/>
      <c r="I10" s="172"/>
      <c r="J10" s="172"/>
      <c r="K10" s="173"/>
    </row>
    <row r="11" spans="2:11" ht="21" customHeight="1">
      <c r="B11" s="174"/>
      <c r="C11" s="175" t="str">
        <f>'ปร.4 (ก)'!C143</f>
        <v> - บัญชีค่าแรงงาน / ดำเนินการสำหรับการถอดแบบคำนวณราคากลางงานก่อสร้าง ฉบับปรับปรุง เดือนตุลาคม 2560</v>
      </c>
      <c r="D11" s="175"/>
      <c r="E11" s="176"/>
      <c r="F11" s="436"/>
      <c r="G11" s="177"/>
      <c r="H11" s="177"/>
      <c r="I11" s="178"/>
      <c r="J11" s="179"/>
      <c r="K11" s="180"/>
    </row>
    <row r="12" spans="2:11" ht="21" customHeight="1">
      <c r="B12" s="181"/>
      <c r="C12" s="182" t="s">
        <v>104</v>
      </c>
      <c r="D12" s="182"/>
      <c r="E12" s="183" t="str">
        <f>'ปร.5 (ก)'!D8</f>
        <v>วันที่  </v>
      </c>
      <c r="F12" s="183"/>
      <c r="G12" s="184"/>
      <c r="H12" s="184"/>
      <c r="I12" s="185"/>
      <c r="J12" s="185"/>
      <c r="K12" s="186"/>
    </row>
    <row r="13" spans="2:11" ht="18" customHeight="1">
      <c r="B13" s="187" t="s">
        <v>85</v>
      </c>
      <c r="C13" s="188"/>
      <c r="D13" s="188"/>
      <c r="E13" s="189"/>
      <c r="F13" s="190"/>
      <c r="G13" s="191"/>
      <c r="H13" s="191"/>
      <c r="I13" s="191"/>
      <c r="J13" s="191"/>
      <c r="K13" s="192"/>
    </row>
    <row r="14" spans="2:11" ht="18" customHeight="1">
      <c r="B14" s="193" t="s">
        <v>105</v>
      </c>
      <c r="C14" s="194"/>
      <c r="D14" s="194"/>
      <c r="E14" s="195"/>
      <c r="F14" s="196"/>
      <c r="G14" s="197"/>
      <c r="H14" s="197"/>
      <c r="I14" s="197"/>
      <c r="J14" s="197"/>
      <c r="K14" s="198"/>
    </row>
    <row r="15" spans="2:11" ht="4.5" customHeight="1">
      <c r="B15" s="199"/>
      <c r="C15" s="200"/>
      <c r="D15" s="200"/>
      <c r="E15" s="201"/>
      <c r="F15" s="201"/>
      <c r="G15" s="202"/>
      <c r="H15" s="202"/>
      <c r="I15" s="194"/>
      <c r="J15" s="203"/>
      <c r="K15" s="192"/>
    </row>
    <row r="16" spans="2:11" s="204" customFormat="1" ht="17.25" customHeight="1">
      <c r="B16" s="475" t="s">
        <v>22</v>
      </c>
      <c r="C16" s="477" t="s">
        <v>26</v>
      </c>
      <c r="D16" s="478"/>
      <c r="E16" s="479"/>
      <c r="F16" s="479"/>
      <c r="G16" s="480"/>
      <c r="H16" s="477" t="s">
        <v>86</v>
      </c>
      <c r="I16" s="484"/>
      <c r="J16" s="477" t="s">
        <v>23</v>
      </c>
      <c r="K16" s="484"/>
    </row>
    <row r="17" spans="2:11" s="204" customFormat="1" ht="17.25" customHeight="1">
      <c r="B17" s="476"/>
      <c r="C17" s="481"/>
      <c r="D17" s="482"/>
      <c r="E17" s="482"/>
      <c r="F17" s="482"/>
      <c r="G17" s="483"/>
      <c r="H17" s="485" t="s">
        <v>46</v>
      </c>
      <c r="I17" s="486"/>
      <c r="J17" s="485"/>
      <c r="K17" s="486"/>
    </row>
    <row r="18" spans="2:11" ht="22.5" customHeight="1">
      <c r="B18" s="205">
        <v>1</v>
      </c>
      <c r="C18" s="206" t="s">
        <v>87</v>
      </c>
      <c r="D18" s="202"/>
      <c r="E18" s="202"/>
      <c r="F18" s="207"/>
      <c r="G18" s="207"/>
      <c r="H18" s="489">
        <f>+'ปร.5 (ก)'!G17</f>
        <v>0</v>
      </c>
      <c r="I18" s="490"/>
      <c r="J18" s="489"/>
      <c r="K18" s="490"/>
    </row>
    <row r="19" spans="2:11" ht="22.5" customHeight="1">
      <c r="B19" s="208">
        <v>2</v>
      </c>
      <c r="C19" s="209" t="s">
        <v>88</v>
      </c>
      <c r="D19" s="160"/>
      <c r="E19" s="160"/>
      <c r="F19" s="210"/>
      <c r="G19" s="210"/>
      <c r="H19" s="491">
        <f>+'ปร.5 (ข)'!G14</f>
        <v>0</v>
      </c>
      <c r="I19" s="492"/>
      <c r="J19" s="491"/>
      <c r="K19" s="492"/>
    </row>
    <row r="20" spans="2:11" ht="22.5" customHeight="1">
      <c r="B20" s="208">
        <v>3</v>
      </c>
      <c r="C20" s="209" t="s">
        <v>89</v>
      </c>
      <c r="D20" s="160"/>
      <c r="E20" s="163"/>
      <c r="F20" s="210"/>
      <c r="G20" s="210"/>
      <c r="H20" s="491">
        <v>0</v>
      </c>
      <c r="I20" s="492"/>
      <c r="J20" s="491"/>
      <c r="K20" s="492"/>
    </row>
    <row r="21" spans="2:11" ht="22.5" customHeight="1" thickBot="1">
      <c r="B21" s="211" t="s">
        <v>90</v>
      </c>
      <c r="C21" s="212"/>
      <c r="D21" s="212"/>
      <c r="E21" s="213"/>
      <c r="F21" s="213"/>
      <c r="G21" s="214"/>
      <c r="H21" s="495">
        <f>H18+H19+H20</f>
        <v>0</v>
      </c>
      <c r="I21" s="496"/>
      <c r="J21" s="215"/>
      <c r="K21" s="216"/>
    </row>
    <row r="22" spans="2:11" ht="22.5" customHeight="1" thickBot="1" thickTop="1">
      <c r="B22" s="217" t="s">
        <v>91</v>
      </c>
      <c r="C22" s="218"/>
      <c r="D22" s="219"/>
      <c r="E22" s="220"/>
      <c r="F22" s="220"/>
      <c r="G22" s="221"/>
      <c r="H22" s="497">
        <f>(CEILING(INT(H21/50),2))*50</f>
        <v>0</v>
      </c>
      <c r="I22" s="498"/>
      <c r="J22" s="215"/>
      <c r="K22" s="216" t="s">
        <v>24</v>
      </c>
    </row>
    <row r="23" spans="2:13" ht="22.5" customHeight="1" thickTop="1">
      <c r="B23" s="222"/>
      <c r="C23" s="223" t="s">
        <v>84</v>
      </c>
      <c r="D23" s="223"/>
      <c r="E23" s="224"/>
      <c r="F23" s="213" t="s">
        <v>25</v>
      </c>
      <c r="G23" s="225" t="s">
        <v>92</v>
      </c>
      <c r="H23" s="499"/>
      <c r="I23" s="500"/>
      <c r="J23" s="471" t="s">
        <v>93</v>
      </c>
      <c r="K23" s="472"/>
      <c r="M23" s="226"/>
    </row>
    <row r="24" spans="2:11" ht="21.75">
      <c r="B24" s="227"/>
      <c r="C24" s="228"/>
      <c r="D24" s="228"/>
      <c r="E24" s="207"/>
      <c r="F24" s="207"/>
      <c r="G24" s="207"/>
      <c r="H24" s="207"/>
      <c r="I24" s="229"/>
      <c r="J24" s="229"/>
      <c r="K24" s="203"/>
    </row>
    <row r="25" spans="1:10" s="244" customFormat="1" ht="24">
      <c r="A25" s="428"/>
      <c r="B25" s="429"/>
      <c r="C25" s="429"/>
      <c r="D25" s="430"/>
      <c r="E25" s="430"/>
      <c r="F25" s="431"/>
      <c r="G25" s="432"/>
      <c r="H25" s="432"/>
      <c r="I25" s="432"/>
      <c r="J25" s="432"/>
    </row>
    <row r="26" spans="2:10" s="244" customFormat="1" ht="24">
      <c r="B26" s="278"/>
      <c r="C26" s="278"/>
      <c r="D26" s="279"/>
      <c r="E26" s="279"/>
      <c r="F26" s="241"/>
      <c r="G26" s="240"/>
      <c r="H26" s="240"/>
      <c r="I26" s="240"/>
      <c r="J26" s="240"/>
    </row>
    <row r="27" spans="1:10" s="244" customFormat="1" ht="24">
      <c r="A27" s="243"/>
      <c r="B27" s="278"/>
      <c r="C27" s="278"/>
      <c r="D27" s="426"/>
      <c r="E27" s="585" t="s">
        <v>189</v>
      </c>
      <c r="F27" s="585"/>
      <c r="G27" s="585"/>
      <c r="H27" s="247"/>
      <c r="I27" s="240"/>
      <c r="J27" s="240"/>
    </row>
    <row r="28" spans="1:10" s="244" customFormat="1" ht="24">
      <c r="A28" s="243"/>
      <c r="B28" s="278"/>
      <c r="C28" s="278"/>
      <c r="D28" s="246"/>
      <c r="E28" s="473" t="s">
        <v>238</v>
      </c>
      <c r="F28" s="473"/>
      <c r="G28" s="473"/>
      <c r="H28" s="473"/>
      <c r="I28" s="240"/>
      <c r="J28" s="240"/>
    </row>
    <row r="29" spans="1:10" s="244" customFormat="1" ht="24">
      <c r="A29" s="243"/>
      <c r="B29" s="278"/>
      <c r="C29" s="278"/>
      <c r="D29" s="487" t="s">
        <v>236</v>
      </c>
      <c r="E29" s="487"/>
      <c r="F29" s="487"/>
      <c r="G29" s="487"/>
      <c r="H29" s="487"/>
      <c r="I29" s="240"/>
      <c r="J29" s="240"/>
    </row>
    <row r="30" spans="1:10" s="244" customFormat="1" ht="21" customHeight="1">
      <c r="A30" s="243"/>
      <c r="B30" s="278"/>
      <c r="C30" s="278"/>
      <c r="D30" s="494" t="s">
        <v>237</v>
      </c>
      <c r="E30" s="494"/>
      <c r="F30" s="494"/>
      <c r="G30" s="494"/>
      <c r="H30" s="494"/>
      <c r="I30" s="240"/>
      <c r="J30" s="240"/>
    </row>
    <row r="31" spans="1:10" s="244" customFormat="1" ht="21" customHeight="1">
      <c r="A31" s="243"/>
      <c r="B31" s="278"/>
      <c r="C31" s="278"/>
      <c r="D31" s="426"/>
      <c r="E31" s="473"/>
      <c r="F31" s="473"/>
      <c r="G31" s="473"/>
      <c r="H31" s="247"/>
      <c r="I31" s="240"/>
      <c r="J31" s="240"/>
    </row>
    <row r="32" spans="2:10" s="245" customFormat="1" ht="24" customHeight="1">
      <c r="B32" s="278"/>
      <c r="C32" s="278"/>
      <c r="E32" s="473"/>
      <c r="F32" s="473"/>
      <c r="G32" s="473"/>
      <c r="I32" s="240"/>
      <c r="J32" s="240"/>
    </row>
    <row r="33" spans="1:10" s="245" customFormat="1" ht="24" customHeight="1">
      <c r="A33" s="246"/>
      <c r="B33" s="242"/>
      <c r="C33" s="242"/>
      <c r="D33" s="488"/>
      <c r="E33" s="488"/>
      <c r="F33" s="488"/>
      <c r="G33" s="488"/>
      <c r="H33" s="488"/>
      <c r="I33" s="240"/>
      <c r="J33" s="240"/>
    </row>
    <row r="34" spans="2:10" s="245" customFormat="1" ht="21" customHeight="1">
      <c r="B34" s="470"/>
      <c r="C34" s="470"/>
      <c r="E34" s="276"/>
      <c r="F34" s="276"/>
      <c r="G34" s="276"/>
      <c r="I34" s="240"/>
      <c r="J34" s="240"/>
    </row>
    <row r="35" spans="2:12" s="245" customFormat="1" ht="24" customHeight="1">
      <c r="B35" s="240"/>
      <c r="C35" s="240"/>
      <c r="D35" s="426"/>
      <c r="E35" s="473"/>
      <c r="F35" s="473"/>
      <c r="G35" s="473"/>
      <c r="H35" s="247"/>
      <c r="I35" s="240"/>
      <c r="J35" s="240"/>
      <c r="L35" s="437"/>
    </row>
    <row r="36" spans="2:10" s="245" customFormat="1" ht="21" customHeight="1">
      <c r="B36" s="470"/>
      <c r="C36" s="470"/>
      <c r="E36" s="473"/>
      <c r="F36" s="473"/>
      <c r="G36" s="473"/>
      <c r="I36" s="240"/>
      <c r="J36" s="240"/>
    </row>
    <row r="37" spans="2:10" s="245" customFormat="1" ht="21" customHeight="1">
      <c r="B37" s="240"/>
      <c r="C37" s="240"/>
      <c r="D37" s="493"/>
      <c r="E37" s="493"/>
      <c r="F37" s="493"/>
      <c r="G37" s="493"/>
      <c r="H37" s="493"/>
      <c r="I37" s="240"/>
      <c r="J37" s="240"/>
    </row>
    <row r="38" spans="2:8" s="245" customFormat="1" ht="24">
      <c r="B38" s="246"/>
      <c r="C38" s="246"/>
      <c r="D38" s="427"/>
      <c r="E38" s="427"/>
      <c r="F38" s="427"/>
      <c r="G38" s="427"/>
      <c r="H38" s="427"/>
    </row>
    <row r="39" spans="4:9" s="245" customFormat="1" ht="24">
      <c r="D39" s="473"/>
      <c r="E39" s="473"/>
      <c r="F39" s="473"/>
      <c r="I39" s="240"/>
    </row>
  </sheetData>
  <sheetProtection/>
  <mergeCells count="29">
    <mergeCell ref="E35:G35"/>
    <mergeCell ref="D37:H37"/>
    <mergeCell ref="D30:H30"/>
    <mergeCell ref="D39:F39"/>
    <mergeCell ref="H21:I21"/>
    <mergeCell ref="H22:I22"/>
    <mergeCell ref="H23:I23"/>
    <mergeCell ref="E32:G32"/>
    <mergeCell ref="E36:G36"/>
    <mergeCell ref="E27:G27"/>
    <mergeCell ref="D29:H29"/>
    <mergeCell ref="E31:G31"/>
    <mergeCell ref="D33:H33"/>
    <mergeCell ref="H18:I18"/>
    <mergeCell ref="J18:K18"/>
    <mergeCell ref="H19:I19"/>
    <mergeCell ref="J19:K19"/>
    <mergeCell ref="H20:I20"/>
    <mergeCell ref="J20:K20"/>
    <mergeCell ref="E28:H28"/>
    <mergeCell ref="B34:C34"/>
    <mergeCell ref="B36:C36"/>
    <mergeCell ref="J23:K23"/>
    <mergeCell ref="B3:K3"/>
    <mergeCell ref="B16:B17"/>
    <mergeCell ref="C16:G17"/>
    <mergeCell ref="H16:I16"/>
    <mergeCell ref="J16:K17"/>
    <mergeCell ref="H17:I17"/>
  </mergeCells>
  <printOptions verticalCentered="1"/>
  <pageMargins left="0.1968503937007874" right="0.2362204724409449" top="0.31496062992125984" bottom="0.2362204724409449" header="0.1968503937007874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GridLines="0" view="pageBreakPreview" zoomScale="90" zoomScaleSheetLayoutView="90" zoomScalePageLayoutView="0" workbookViewId="0" topLeftCell="A16">
      <selection activeCell="J27" sqref="J27"/>
    </sheetView>
  </sheetViews>
  <sheetFormatPr defaultColWidth="9.33203125" defaultRowHeight="21"/>
  <cols>
    <col min="1" max="1" width="1.0078125" style="95" customWidth="1"/>
    <col min="2" max="2" width="8.83203125" style="95" customWidth="1"/>
    <col min="3" max="3" width="9.33203125" style="95" customWidth="1"/>
    <col min="4" max="4" width="9.16015625" style="95" customWidth="1"/>
    <col min="5" max="5" width="38.16015625" style="95" customWidth="1"/>
    <col min="6" max="6" width="3.33203125" style="95" customWidth="1"/>
    <col min="7" max="7" width="16" style="95" customWidth="1"/>
    <col min="8" max="8" width="3.33203125" style="95" customWidth="1"/>
    <col min="9" max="9" width="5" style="95" customWidth="1"/>
    <col min="10" max="10" width="24.83203125" style="95" customWidth="1"/>
    <col min="11" max="11" width="3.83203125" style="95" customWidth="1"/>
    <col min="12" max="12" width="2.33203125" style="95" customWidth="1"/>
    <col min="13" max="13" width="6.33203125" style="95" customWidth="1"/>
    <col min="14" max="14" width="6.66015625" style="95" customWidth="1"/>
    <col min="15" max="16384" width="9.33203125" style="95" customWidth="1"/>
  </cols>
  <sheetData>
    <row r="1" s="144" customFormat="1" ht="21.75">
      <c r="J1" s="230" t="s">
        <v>94</v>
      </c>
    </row>
    <row r="2" spans="2:11" ht="30.75">
      <c r="B2" s="501" t="s">
        <v>234</v>
      </c>
      <c r="C2" s="501"/>
      <c r="D2" s="501"/>
      <c r="E2" s="501"/>
      <c r="F2" s="501"/>
      <c r="G2" s="501"/>
      <c r="H2" s="501"/>
      <c r="I2" s="501"/>
      <c r="J2" s="501"/>
      <c r="K2" s="96"/>
    </row>
    <row r="3" spans="2:4" ht="39" customHeight="1">
      <c r="B3" s="97" t="s">
        <v>60</v>
      </c>
      <c r="D3" s="98" t="s">
        <v>191</v>
      </c>
    </row>
    <row r="4" spans="1:11" ht="24" customHeight="1">
      <c r="A4" s="98"/>
      <c r="B4" s="97" t="s">
        <v>61</v>
      </c>
      <c r="C4" s="98"/>
      <c r="D4" s="98" t="s">
        <v>231</v>
      </c>
      <c r="G4" s="98"/>
      <c r="H4" s="98"/>
      <c r="I4" s="98"/>
      <c r="J4" s="98"/>
      <c r="K4" s="98"/>
    </row>
    <row r="5" spans="1:11" ht="24" customHeight="1">
      <c r="A5" s="98"/>
      <c r="B5" s="97" t="s">
        <v>62</v>
      </c>
      <c r="C5" s="98"/>
      <c r="D5" s="98" t="s">
        <v>96</v>
      </c>
      <c r="G5" s="98"/>
      <c r="H5" s="98"/>
      <c r="I5" s="98"/>
      <c r="J5" s="98"/>
      <c r="K5" s="98"/>
    </row>
    <row r="6" spans="1:11" ht="24" customHeight="1">
      <c r="A6" s="98"/>
      <c r="B6" s="98" t="s">
        <v>63</v>
      </c>
      <c r="C6" s="98"/>
      <c r="D6" s="98"/>
      <c r="E6" s="248" t="s">
        <v>191</v>
      </c>
      <c r="F6" s="99"/>
      <c r="G6" s="98"/>
      <c r="H6" s="98"/>
      <c r="I6" s="98"/>
      <c r="J6" s="98"/>
      <c r="K6" s="98"/>
    </row>
    <row r="7" spans="1:11" ht="24" customHeight="1">
      <c r="A7" s="98"/>
      <c r="B7" s="97" t="s">
        <v>64</v>
      </c>
      <c r="C7" s="98"/>
      <c r="E7" s="248" t="s">
        <v>229</v>
      </c>
      <c r="F7" s="99"/>
      <c r="G7" s="98"/>
      <c r="H7" s="98"/>
      <c r="I7" s="98"/>
      <c r="J7" s="98"/>
      <c r="K7" s="98"/>
    </row>
    <row r="8" spans="1:11" ht="24" customHeight="1">
      <c r="A8" s="98"/>
      <c r="B8" s="97" t="s">
        <v>65</v>
      </c>
      <c r="C8" s="98"/>
      <c r="D8" s="98" t="s">
        <v>230</v>
      </c>
      <c r="E8" s="100"/>
      <c r="F8" s="100"/>
      <c r="G8" s="98"/>
      <c r="H8" s="98"/>
      <c r="I8" s="98"/>
      <c r="J8" s="98"/>
      <c r="K8" s="98"/>
    </row>
    <row r="9" spans="1:10" ht="34.5" customHeight="1">
      <c r="A9" s="101"/>
      <c r="B9" s="102" t="s">
        <v>22</v>
      </c>
      <c r="C9" s="103" t="s">
        <v>26</v>
      </c>
      <c r="D9" s="104"/>
      <c r="E9" s="104"/>
      <c r="F9" s="104"/>
      <c r="G9" s="103" t="s">
        <v>66</v>
      </c>
      <c r="H9" s="104"/>
      <c r="I9" s="104"/>
      <c r="J9" s="105" t="s">
        <v>23</v>
      </c>
    </row>
    <row r="10" spans="1:10" ht="24" customHeight="1">
      <c r="A10" s="98"/>
      <c r="B10" s="106">
        <v>1</v>
      </c>
      <c r="C10" s="107" t="s">
        <v>67</v>
      </c>
      <c r="D10" s="108"/>
      <c r="E10" s="108"/>
      <c r="F10" s="108"/>
      <c r="G10" s="109">
        <f>+'ปร.4 (ก)'!L141</f>
        <v>0</v>
      </c>
      <c r="H10" s="110"/>
      <c r="I10" s="108"/>
      <c r="J10" s="111"/>
    </row>
    <row r="11" spans="1:10" ht="24" customHeight="1">
      <c r="A11" s="98"/>
      <c r="B11" s="112">
        <v>2</v>
      </c>
      <c r="C11" s="113" t="s">
        <v>68</v>
      </c>
      <c r="D11" s="114"/>
      <c r="E11" s="115">
        <v>0</v>
      </c>
      <c r="F11" s="114"/>
      <c r="G11" s="116"/>
      <c r="H11" s="117"/>
      <c r="I11" s="98"/>
      <c r="J11" s="118"/>
    </row>
    <row r="12" spans="1:10" s="122" customFormat="1" ht="24" customHeight="1">
      <c r="A12" s="114"/>
      <c r="B12" s="112">
        <v>3</v>
      </c>
      <c r="C12" s="113" t="s">
        <v>69</v>
      </c>
      <c r="D12" s="114"/>
      <c r="E12" s="115">
        <v>0</v>
      </c>
      <c r="F12" s="119"/>
      <c r="G12" s="120"/>
      <c r="H12" s="121"/>
      <c r="I12" s="119"/>
      <c r="J12" s="118"/>
    </row>
    <row r="13" spans="1:10" ht="24" customHeight="1">
      <c r="A13" s="98"/>
      <c r="B13" s="112">
        <v>4</v>
      </c>
      <c r="C13" s="113" t="s">
        <v>38</v>
      </c>
      <c r="D13" s="114"/>
      <c r="E13" s="115">
        <v>0.05</v>
      </c>
      <c r="F13" s="114"/>
      <c r="G13" s="123"/>
      <c r="H13" s="124"/>
      <c r="I13" s="114"/>
      <c r="J13" s="118"/>
    </row>
    <row r="14" spans="1:10" ht="27" customHeight="1">
      <c r="A14" s="98"/>
      <c r="B14" s="112"/>
      <c r="C14" s="125" t="s">
        <v>70</v>
      </c>
      <c r="D14" s="114"/>
      <c r="E14" s="126">
        <f>+'Factor F'!E14</f>
        <v>1.3065</v>
      </c>
      <c r="F14" s="114"/>
      <c r="G14" s="120">
        <f>G10*(E14-1)</f>
        <v>0</v>
      </c>
      <c r="H14" s="117"/>
      <c r="I14" s="98"/>
      <c r="J14" s="118"/>
    </row>
    <row r="15" spans="1:10" ht="7.5" customHeight="1">
      <c r="A15" s="98"/>
      <c r="B15" s="112"/>
      <c r="C15" s="113"/>
      <c r="D15" s="114"/>
      <c r="E15" s="114" t="s">
        <v>24</v>
      </c>
      <c r="F15" s="114"/>
      <c r="G15" s="116"/>
      <c r="H15" s="117"/>
      <c r="I15" s="98"/>
      <c r="J15" s="118"/>
    </row>
    <row r="16" spans="1:12" ht="24" customHeight="1">
      <c r="A16" s="98"/>
      <c r="B16" s="106" t="s">
        <v>71</v>
      </c>
      <c r="C16" s="107" t="s">
        <v>72</v>
      </c>
      <c r="D16" s="108"/>
      <c r="E16" s="108"/>
      <c r="F16" s="127"/>
      <c r="G16" s="116">
        <f>G10+G14</f>
        <v>0</v>
      </c>
      <c r="H16" s="128"/>
      <c r="I16" s="129"/>
      <c r="J16" s="118"/>
      <c r="L16" s="130"/>
    </row>
    <row r="17" spans="1:12" ht="24" customHeight="1">
      <c r="A17" s="98"/>
      <c r="B17" s="132"/>
      <c r="C17" s="132" t="s">
        <v>73</v>
      </c>
      <c r="D17" s="133"/>
      <c r="E17" s="133"/>
      <c r="F17" s="134"/>
      <c r="G17" s="135">
        <f>INT(G16/1000)*1000</f>
        <v>0</v>
      </c>
      <c r="H17" s="136"/>
      <c r="I17" s="129"/>
      <c r="J17" s="118"/>
      <c r="L17" s="131"/>
    </row>
    <row r="18" spans="1:12" ht="27" customHeight="1">
      <c r="A18" s="98"/>
      <c r="B18" s="132"/>
      <c r="C18" s="137" t="s">
        <v>74</v>
      </c>
      <c r="D18" s="138"/>
      <c r="E18" s="502" t="str">
        <f>"("&amp;_xlfn.BAHTTEXT(G17)&amp;")"</f>
        <v>(ศูนย์บาทถ้วน)</v>
      </c>
      <c r="F18" s="502"/>
      <c r="G18" s="502"/>
      <c r="H18" s="502"/>
      <c r="I18" s="503"/>
      <c r="J18" s="139"/>
      <c r="L18" s="131"/>
    </row>
    <row r="19" spans="2:13" s="240" customFormat="1" ht="24">
      <c r="B19" s="429"/>
      <c r="C19" s="429"/>
      <c r="D19" s="430"/>
      <c r="E19" s="430"/>
      <c r="F19" s="431"/>
      <c r="G19" s="432"/>
      <c r="H19" s="432"/>
      <c r="I19" s="432"/>
      <c r="J19" s="433"/>
      <c r="L19" s="504"/>
      <c r="M19" s="504"/>
    </row>
    <row r="20" spans="2:13" s="240" customFormat="1" ht="24">
      <c r="B20" s="278"/>
      <c r="C20" s="278"/>
      <c r="D20" s="279"/>
      <c r="E20" s="279"/>
      <c r="F20" s="241"/>
      <c r="J20" s="249"/>
      <c r="L20" s="277"/>
      <c r="M20" s="277"/>
    </row>
    <row r="21" spans="2:13" s="240" customFormat="1" ht="24">
      <c r="B21" s="278"/>
      <c r="C21" s="278"/>
      <c r="D21" s="426"/>
      <c r="E21" s="473"/>
      <c r="F21" s="473"/>
      <c r="G21" s="473"/>
      <c r="H21" s="247"/>
      <c r="J21" s="249"/>
      <c r="L21" s="277"/>
      <c r="M21" s="277"/>
    </row>
    <row r="22" spans="2:13" s="240" customFormat="1" ht="24">
      <c r="B22" s="278"/>
      <c r="C22" s="278"/>
      <c r="D22" s="246"/>
      <c r="E22" s="473"/>
      <c r="F22" s="473"/>
      <c r="G22" s="473"/>
      <c r="H22" s="245"/>
      <c r="J22" s="249"/>
      <c r="L22" s="277"/>
      <c r="M22" s="277"/>
    </row>
    <row r="23" spans="2:13" s="240" customFormat="1" ht="24">
      <c r="B23" s="278"/>
      <c r="C23" s="278"/>
      <c r="D23" s="494"/>
      <c r="E23" s="494"/>
      <c r="F23" s="494"/>
      <c r="G23" s="494"/>
      <c r="H23" s="494"/>
      <c r="J23" s="249"/>
      <c r="L23" s="277"/>
      <c r="M23" s="277"/>
    </row>
    <row r="24" spans="2:13" s="240" customFormat="1" ht="24">
      <c r="B24" s="278"/>
      <c r="C24" s="278"/>
      <c r="D24" s="586" t="s">
        <v>189</v>
      </c>
      <c r="E24" s="586"/>
      <c r="F24" s="586"/>
      <c r="G24" s="586"/>
      <c r="H24" s="586"/>
      <c r="J24" s="249"/>
      <c r="L24" s="277"/>
      <c r="M24" s="277"/>
    </row>
    <row r="25" spans="2:13" s="240" customFormat="1" ht="24">
      <c r="B25" s="278"/>
      <c r="C25" s="278"/>
      <c r="D25" s="426"/>
      <c r="E25" s="473" t="s">
        <v>235</v>
      </c>
      <c r="F25" s="473"/>
      <c r="G25" s="473"/>
      <c r="H25" s="247"/>
      <c r="J25" s="249"/>
      <c r="L25" s="277"/>
      <c r="M25" s="277"/>
    </row>
    <row r="26" spans="2:13" s="240" customFormat="1" ht="24">
      <c r="B26" s="278"/>
      <c r="C26" s="278"/>
      <c r="D26" s="245"/>
      <c r="E26" s="473" t="s">
        <v>236</v>
      </c>
      <c r="F26" s="473"/>
      <c r="G26" s="473"/>
      <c r="H26" s="245"/>
      <c r="J26" s="249"/>
      <c r="L26" s="277"/>
      <c r="M26" s="277"/>
    </row>
    <row r="27" spans="1:10" s="240" customFormat="1" ht="21" customHeight="1">
      <c r="A27" s="242"/>
      <c r="B27" s="242"/>
      <c r="C27" s="242"/>
      <c r="D27" s="488" t="s">
        <v>237</v>
      </c>
      <c r="E27" s="488"/>
      <c r="F27" s="488"/>
      <c r="G27" s="488"/>
      <c r="H27" s="488"/>
      <c r="J27" s="249"/>
    </row>
    <row r="28" spans="2:8" s="240" customFormat="1" ht="24">
      <c r="B28" s="470"/>
      <c r="C28" s="470"/>
      <c r="D28" s="245"/>
      <c r="E28" s="276"/>
      <c r="F28" s="276"/>
      <c r="G28" s="276"/>
      <c r="H28" s="245"/>
    </row>
    <row r="29" spans="4:8" s="240" customFormat="1" ht="21" customHeight="1">
      <c r="D29" s="426"/>
      <c r="E29" s="473"/>
      <c r="F29" s="473"/>
      <c r="G29" s="473"/>
      <c r="H29" s="247"/>
    </row>
    <row r="30" spans="2:8" s="240" customFormat="1" ht="24">
      <c r="B30" s="470"/>
      <c r="C30" s="470"/>
      <c r="D30" s="245"/>
      <c r="E30" s="473"/>
      <c r="F30" s="473"/>
      <c r="G30" s="473"/>
      <c r="H30" s="245"/>
    </row>
    <row r="31" spans="4:8" s="240" customFormat="1" ht="21" customHeight="1">
      <c r="D31" s="493"/>
      <c r="E31" s="493"/>
      <c r="F31" s="493"/>
      <c r="G31" s="493"/>
      <c r="H31" s="493"/>
    </row>
    <row r="32" spans="2:10" s="240" customFormat="1" ht="24">
      <c r="B32" s="470"/>
      <c r="C32" s="470"/>
      <c r="D32" s="505"/>
      <c r="E32" s="505"/>
      <c r="F32" s="241"/>
      <c r="J32" s="249"/>
    </row>
    <row r="33" spans="4:10" s="240" customFormat="1" ht="21" customHeight="1">
      <c r="D33" s="506"/>
      <c r="E33" s="506"/>
      <c r="J33" s="249"/>
    </row>
  </sheetData>
  <sheetProtection/>
  <mergeCells count="18">
    <mergeCell ref="B32:C32"/>
    <mergeCell ref="D32:E32"/>
    <mergeCell ref="D33:E33"/>
    <mergeCell ref="B28:C28"/>
    <mergeCell ref="B30:C30"/>
    <mergeCell ref="E25:G25"/>
    <mergeCell ref="E26:G26"/>
    <mergeCell ref="D27:H27"/>
    <mergeCell ref="E29:G29"/>
    <mergeCell ref="E30:G30"/>
    <mergeCell ref="D31:H31"/>
    <mergeCell ref="B2:J2"/>
    <mergeCell ref="E18:I18"/>
    <mergeCell ref="D24:H24"/>
    <mergeCell ref="L19:M19"/>
    <mergeCell ref="E21:G21"/>
    <mergeCell ref="E22:G22"/>
    <mergeCell ref="D23:H23"/>
  </mergeCells>
  <printOptions/>
  <pageMargins left="0.22" right="0.22" top="0.49" bottom="0.24" header="0.3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9"/>
  <sheetViews>
    <sheetView showGridLines="0" view="pageBreakPreview" zoomScale="115" zoomScaleNormal="115" zoomScaleSheetLayoutView="115" zoomScalePageLayoutView="0" workbookViewId="0" topLeftCell="A124">
      <selection activeCell="A2" sqref="A2"/>
    </sheetView>
  </sheetViews>
  <sheetFormatPr defaultColWidth="9.33203125" defaultRowHeight="21"/>
  <cols>
    <col min="1" max="1" width="8.16015625" style="290" customWidth="1"/>
    <col min="2" max="2" width="14.83203125" style="284" customWidth="1"/>
    <col min="3" max="4" width="16.16015625" style="284" customWidth="1"/>
    <col min="5" max="5" width="13.66015625" style="284" customWidth="1"/>
    <col min="6" max="6" width="9.83203125" style="287" customWidth="1"/>
    <col min="7" max="7" width="7.83203125" style="286" customWidth="1"/>
    <col min="8" max="8" width="13" style="286" customWidth="1"/>
    <col min="9" max="9" width="14.33203125" style="286" customWidth="1"/>
    <col min="10" max="10" width="12.83203125" style="287" customWidth="1"/>
    <col min="11" max="11" width="14.33203125" style="286" customWidth="1"/>
    <col min="12" max="12" width="14.66015625" style="286" customWidth="1"/>
    <col min="13" max="13" width="16.33203125" style="290" customWidth="1"/>
    <col min="14" max="14" width="12.83203125" style="295" customWidth="1"/>
    <col min="15" max="15" width="13.83203125" style="295" customWidth="1"/>
    <col min="16" max="16" width="13.16015625" style="295" customWidth="1"/>
    <col min="17" max="16384" width="9.33203125" style="295" customWidth="1"/>
  </cols>
  <sheetData>
    <row r="1" spans="1:13" s="282" customFormat="1" ht="27.75">
      <c r="A1" s="513" t="s">
        <v>233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s="286" customFormat="1" ht="31.5" customHeight="1">
      <c r="A2" s="283" t="s">
        <v>15</v>
      </c>
      <c r="B2" s="284"/>
      <c r="C2" s="285" t="str">
        <f>'ปร.5 (ก)'!D4</f>
        <v>งานปรับปรุงอาคารหอพัก  โรงเรียนกีฬาจังหวัดชลบุรี ตำบลหนองไม้แดง อำเภอเมือง จังหวัดชลบุรี 1 แห่ง</v>
      </c>
      <c r="D2" s="284"/>
      <c r="F2" s="287"/>
      <c r="H2" s="288"/>
      <c r="K2" s="289"/>
      <c r="M2" s="290" t="s">
        <v>6</v>
      </c>
    </row>
    <row r="3" spans="1:13" s="286" customFormat="1" ht="21.75">
      <c r="A3" s="289" t="s">
        <v>8</v>
      </c>
      <c r="B3" s="284"/>
      <c r="C3" s="285" t="str">
        <f>'ปร.5 (ก)'!D5</f>
        <v>โรงเรียนกีฬาจังหวัดชลบุรี  ตำบลหนองไม้แดง  อำเภอเมืองชลบุรี  จังหวัดชลบุรี</v>
      </c>
      <c r="D3" s="284"/>
      <c r="F3" s="287"/>
      <c r="J3" s="291" t="s">
        <v>1</v>
      </c>
      <c r="K3" s="289" t="str">
        <f>'ปร.5 (ก)'!E7</f>
        <v>ร.ร.กฬ.ชบ. 1/ 2563</v>
      </c>
      <c r="L3" s="289"/>
      <c r="M3" s="290"/>
    </row>
    <row r="4" spans="1:13" s="286" customFormat="1" ht="21" customHeight="1">
      <c r="A4" s="289" t="s">
        <v>9</v>
      </c>
      <c r="B4" s="284"/>
      <c r="C4" s="285" t="str">
        <f>'ปร.5 (ก)'!D8</f>
        <v>วันที่  </v>
      </c>
      <c r="D4" s="284"/>
      <c r="F4" s="287"/>
      <c r="G4" s="292"/>
      <c r="I4" s="293"/>
      <c r="J4" s="528" t="s">
        <v>232</v>
      </c>
      <c r="K4" s="528"/>
      <c r="L4" s="528"/>
      <c r="M4" s="528"/>
    </row>
    <row r="5" spans="1:13" ht="21.75">
      <c r="A5" s="514" t="s">
        <v>22</v>
      </c>
      <c r="B5" s="516" t="s">
        <v>26</v>
      </c>
      <c r="C5" s="517"/>
      <c r="D5" s="517"/>
      <c r="E5" s="518"/>
      <c r="F5" s="522" t="s">
        <v>28</v>
      </c>
      <c r="G5" s="514" t="s">
        <v>27</v>
      </c>
      <c r="H5" s="294" t="s">
        <v>29</v>
      </c>
      <c r="I5" s="294"/>
      <c r="J5" s="294" t="s">
        <v>55</v>
      </c>
      <c r="K5" s="294"/>
      <c r="L5" s="514" t="s">
        <v>33</v>
      </c>
      <c r="M5" s="514" t="s">
        <v>23</v>
      </c>
    </row>
    <row r="6" spans="1:13" ht="21.75">
      <c r="A6" s="515"/>
      <c r="B6" s="519"/>
      <c r="C6" s="520"/>
      <c r="D6" s="520"/>
      <c r="E6" s="521"/>
      <c r="F6" s="523"/>
      <c r="G6" s="524"/>
      <c r="H6" s="296" t="s">
        <v>56</v>
      </c>
      <c r="I6" s="296" t="s">
        <v>30</v>
      </c>
      <c r="J6" s="296" t="s">
        <v>56</v>
      </c>
      <c r="K6" s="296" t="s">
        <v>30</v>
      </c>
      <c r="L6" s="524"/>
      <c r="M6" s="524"/>
    </row>
    <row r="7" spans="1:16" s="306" customFormat="1" ht="18" customHeight="1">
      <c r="A7" s="297"/>
      <c r="B7" s="298" t="s">
        <v>99</v>
      </c>
      <c r="C7" s="299"/>
      <c r="D7" s="299"/>
      <c r="E7" s="300"/>
      <c r="F7" s="301"/>
      <c r="G7" s="302"/>
      <c r="H7" s="303"/>
      <c r="I7" s="303"/>
      <c r="J7" s="303"/>
      <c r="K7" s="303"/>
      <c r="L7" s="304"/>
      <c r="M7" s="305"/>
      <c r="O7" s="307"/>
      <c r="P7" s="307"/>
    </row>
    <row r="8" spans="1:13" s="316" customFormat="1" ht="18" customHeight="1">
      <c r="A8" s="308">
        <v>1</v>
      </c>
      <c r="B8" s="309" t="s">
        <v>97</v>
      </c>
      <c r="C8" s="310"/>
      <c r="D8" s="310"/>
      <c r="E8" s="311"/>
      <c r="F8" s="312"/>
      <c r="G8" s="313"/>
      <c r="H8" s="314"/>
      <c r="I8" s="314"/>
      <c r="J8" s="314"/>
      <c r="K8" s="314"/>
      <c r="L8" s="314"/>
      <c r="M8" s="315"/>
    </row>
    <row r="9" spans="1:13" s="316" customFormat="1" ht="18" customHeight="1">
      <c r="A9" s="308"/>
      <c r="B9" s="317" t="s">
        <v>114</v>
      </c>
      <c r="C9" s="310"/>
      <c r="D9" s="310"/>
      <c r="E9" s="311"/>
      <c r="F9" s="318">
        <v>4</v>
      </c>
      <c r="G9" s="319" t="s">
        <v>32</v>
      </c>
      <c r="H9" s="314">
        <v>0</v>
      </c>
      <c r="I9" s="314">
        <f aca="true" t="shared" si="0" ref="I9:I19">F9*H9</f>
        <v>0</v>
      </c>
      <c r="J9" s="314"/>
      <c r="K9" s="314">
        <f aca="true" t="shared" si="1" ref="K9:K22">F9*J9</f>
        <v>0</v>
      </c>
      <c r="L9" s="314">
        <f>I9+K9</f>
        <v>0</v>
      </c>
      <c r="M9" s="315" t="s">
        <v>112</v>
      </c>
    </row>
    <row r="10" spans="1:13" s="316" customFormat="1" ht="18" customHeight="1">
      <c r="A10" s="308"/>
      <c r="B10" s="317" t="s">
        <v>113</v>
      </c>
      <c r="C10" s="310"/>
      <c r="D10" s="310"/>
      <c r="E10" s="311"/>
      <c r="F10" s="318">
        <v>4</v>
      </c>
      <c r="G10" s="319" t="s">
        <v>25</v>
      </c>
      <c r="H10" s="314">
        <v>0</v>
      </c>
      <c r="I10" s="314">
        <f t="shared" si="0"/>
        <v>0</v>
      </c>
      <c r="J10" s="314"/>
      <c r="K10" s="314">
        <f t="shared" si="1"/>
        <v>0</v>
      </c>
      <c r="L10" s="314">
        <f aca="true" t="shared" si="2" ref="L10:L22">I10+K10</f>
        <v>0</v>
      </c>
      <c r="M10" s="315" t="s">
        <v>112</v>
      </c>
    </row>
    <row r="11" spans="1:13" s="316" customFormat="1" ht="18" customHeight="1">
      <c r="A11" s="308"/>
      <c r="B11" s="317" t="s">
        <v>156</v>
      </c>
      <c r="C11" s="310"/>
      <c r="D11" s="310"/>
      <c r="E11" s="311"/>
      <c r="F11" s="318">
        <f>9+(2.85*2)+(4*31.5)</f>
        <v>140.7</v>
      </c>
      <c r="G11" s="319" t="s">
        <v>25</v>
      </c>
      <c r="H11" s="314">
        <v>0</v>
      </c>
      <c r="I11" s="314">
        <f t="shared" si="0"/>
        <v>0</v>
      </c>
      <c r="J11" s="314"/>
      <c r="K11" s="314">
        <f t="shared" si="1"/>
        <v>0</v>
      </c>
      <c r="L11" s="314">
        <f t="shared" si="2"/>
        <v>0</v>
      </c>
      <c r="M11" s="315" t="s">
        <v>112</v>
      </c>
    </row>
    <row r="12" spans="1:13" s="316" customFormat="1" ht="18" customHeight="1">
      <c r="A12" s="308"/>
      <c r="B12" s="317" t="s">
        <v>115</v>
      </c>
      <c r="C12" s="310"/>
      <c r="D12" s="310"/>
      <c r="E12" s="311"/>
      <c r="F12" s="318">
        <v>4</v>
      </c>
      <c r="G12" s="319" t="s">
        <v>25</v>
      </c>
      <c r="H12" s="314">
        <v>0</v>
      </c>
      <c r="I12" s="314">
        <f t="shared" si="0"/>
        <v>0</v>
      </c>
      <c r="J12" s="314"/>
      <c r="K12" s="314">
        <f t="shared" si="1"/>
        <v>0</v>
      </c>
      <c r="L12" s="314">
        <f t="shared" si="2"/>
        <v>0</v>
      </c>
      <c r="M12" s="315" t="s">
        <v>112</v>
      </c>
    </row>
    <row r="13" spans="1:13" s="316" customFormat="1" ht="18" customHeight="1">
      <c r="A13" s="308"/>
      <c r="B13" s="317" t="s">
        <v>151</v>
      </c>
      <c r="C13" s="310"/>
      <c r="D13" s="310"/>
      <c r="E13" s="311"/>
      <c r="F13" s="318">
        <f>9+(2.85*2)+(4*31.5)</f>
        <v>140.7</v>
      </c>
      <c r="G13" s="319" t="s">
        <v>25</v>
      </c>
      <c r="H13" s="314">
        <v>0</v>
      </c>
      <c r="I13" s="314">
        <f t="shared" si="0"/>
        <v>0</v>
      </c>
      <c r="J13" s="314"/>
      <c r="K13" s="314">
        <f t="shared" si="1"/>
        <v>0</v>
      </c>
      <c r="L13" s="314">
        <f t="shared" si="2"/>
        <v>0</v>
      </c>
      <c r="M13" s="315" t="s">
        <v>112</v>
      </c>
    </row>
    <row r="14" spans="1:13" s="316" customFormat="1" ht="18" customHeight="1">
      <c r="A14" s="308"/>
      <c r="B14" s="317" t="s">
        <v>154</v>
      </c>
      <c r="C14" s="310"/>
      <c r="D14" s="310"/>
      <c r="E14" s="311"/>
      <c r="F14" s="318">
        <f>(11.2*2.8*1)+(6*2.8*2)+(30.5*2.8*4)</f>
        <v>406.55999999999995</v>
      </c>
      <c r="G14" s="319" t="s">
        <v>25</v>
      </c>
      <c r="H14" s="314">
        <v>0</v>
      </c>
      <c r="I14" s="314">
        <f t="shared" si="0"/>
        <v>0</v>
      </c>
      <c r="J14" s="314"/>
      <c r="K14" s="314">
        <f t="shared" si="1"/>
        <v>0</v>
      </c>
      <c r="L14" s="314">
        <f t="shared" si="2"/>
        <v>0</v>
      </c>
      <c r="M14" s="315" t="s">
        <v>112</v>
      </c>
    </row>
    <row r="15" spans="1:13" s="316" customFormat="1" ht="18" customHeight="1">
      <c r="A15" s="308"/>
      <c r="B15" s="317" t="s">
        <v>162</v>
      </c>
      <c r="C15" s="310"/>
      <c r="D15" s="310"/>
      <c r="E15" s="311"/>
      <c r="F15" s="318">
        <f>155*4</f>
        <v>620</v>
      </c>
      <c r="G15" s="319" t="s">
        <v>25</v>
      </c>
      <c r="H15" s="314">
        <v>0</v>
      </c>
      <c r="I15" s="314">
        <f t="shared" si="0"/>
        <v>0</v>
      </c>
      <c r="J15" s="314"/>
      <c r="K15" s="314">
        <f t="shared" si="1"/>
        <v>0</v>
      </c>
      <c r="L15" s="314">
        <f t="shared" si="2"/>
        <v>0</v>
      </c>
      <c r="M15" s="315" t="s">
        <v>112</v>
      </c>
    </row>
    <row r="16" spans="1:13" s="316" customFormat="1" ht="18" customHeight="1">
      <c r="A16" s="308"/>
      <c r="B16" s="317" t="s">
        <v>155</v>
      </c>
      <c r="C16" s="310"/>
      <c r="D16" s="310"/>
      <c r="E16" s="311"/>
      <c r="F16" s="318">
        <v>27</v>
      </c>
      <c r="G16" s="319" t="s">
        <v>32</v>
      </c>
      <c r="H16" s="314">
        <v>0</v>
      </c>
      <c r="I16" s="314">
        <f t="shared" si="0"/>
        <v>0</v>
      </c>
      <c r="J16" s="314"/>
      <c r="K16" s="314">
        <f t="shared" si="1"/>
        <v>0</v>
      </c>
      <c r="L16" s="314">
        <f t="shared" si="2"/>
        <v>0</v>
      </c>
      <c r="M16" s="315" t="s">
        <v>112</v>
      </c>
    </row>
    <row r="17" spans="1:13" s="316" customFormat="1" ht="18" customHeight="1">
      <c r="A17" s="308"/>
      <c r="B17" s="317" t="s">
        <v>164</v>
      </c>
      <c r="C17" s="310"/>
      <c r="D17" s="310"/>
      <c r="E17" s="311"/>
      <c r="F17" s="318">
        <v>5</v>
      </c>
      <c r="G17" s="319" t="s">
        <v>32</v>
      </c>
      <c r="H17" s="314">
        <v>0</v>
      </c>
      <c r="I17" s="314">
        <f t="shared" si="0"/>
        <v>0</v>
      </c>
      <c r="J17" s="314"/>
      <c r="K17" s="314">
        <f t="shared" si="1"/>
        <v>0</v>
      </c>
      <c r="L17" s="314">
        <f t="shared" si="2"/>
        <v>0</v>
      </c>
      <c r="M17" s="315" t="s">
        <v>112</v>
      </c>
    </row>
    <row r="18" spans="1:13" s="316" customFormat="1" ht="18" customHeight="1">
      <c r="A18" s="308"/>
      <c r="B18" s="317" t="s">
        <v>165</v>
      </c>
      <c r="C18" s="310"/>
      <c r="D18" s="310"/>
      <c r="E18" s="311"/>
      <c r="F18" s="318">
        <v>24</v>
      </c>
      <c r="G18" s="319" t="s">
        <v>32</v>
      </c>
      <c r="H18" s="314">
        <v>0</v>
      </c>
      <c r="I18" s="314">
        <f t="shared" si="0"/>
        <v>0</v>
      </c>
      <c r="J18" s="314"/>
      <c r="K18" s="314">
        <f t="shared" si="1"/>
        <v>0</v>
      </c>
      <c r="L18" s="314">
        <f t="shared" si="2"/>
        <v>0</v>
      </c>
      <c r="M18" s="315" t="s">
        <v>112</v>
      </c>
    </row>
    <row r="19" spans="1:13" s="316" customFormat="1" ht="18" customHeight="1">
      <c r="A19" s="308"/>
      <c r="B19" s="317" t="s">
        <v>166</v>
      </c>
      <c r="C19" s="310"/>
      <c r="D19" s="310"/>
      <c r="E19" s="311"/>
      <c r="F19" s="318">
        <v>12</v>
      </c>
      <c r="G19" s="319" t="s">
        <v>32</v>
      </c>
      <c r="H19" s="314">
        <v>0</v>
      </c>
      <c r="I19" s="314">
        <f t="shared" si="0"/>
        <v>0</v>
      </c>
      <c r="J19" s="314"/>
      <c r="K19" s="314">
        <f t="shared" si="1"/>
        <v>0</v>
      </c>
      <c r="L19" s="314">
        <f t="shared" si="2"/>
        <v>0</v>
      </c>
      <c r="M19" s="315" t="s">
        <v>112</v>
      </c>
    </row>
    <row r="20" spans="1:16" s="316" customFormat="1" ht="18" customHeight="1">
      <c r="A20" s="315"/>
      <c r="B20" s="320" t="s">
        <v>169</v>
      </c>
      <c r="C20" s="321"/>
      <c r="D20" s="322"/>
      <c r="E20" s="311"/>
      <c r="F20" s="318">
        <f>25+50+50</f>
        <v>125</v>
      </c>
      <c r="G20" s="319" t="s">
        <v>32</v>
      </c>
      <c r="H20" s="314">
        <v>0</v>
      </c>
      <c r="I20" s="323">
        <f>H20*F20</f>
        <v>0</v>
      </c>
      <c r="J20" s="324"/>
      <c r="K20" s="314">
        <f t="shared" si="1"/>
        <v>0</v>
      </c>
      <c r="L20" s="314">
        <f t="shared" si="2"/>
        <v>0</v>
      </c>
      <c r="M20" s="315" t="s">
        <v>112</v>
      </c>
      <c r="O20" s="325"/>
      <c r="P20" s="326"/>
    </row>
    <row r="21" spans="1:16" s="316" customFormat="1" ht="18" customHeight="1">
      <c r="A21" s="315"/>
      <c r="B21" s="320" t="s">
        <v>167</v>
      </c>
      <c r="C21" s="327"/>
      <c r="D21" s="322"/>
      <c r="E21" s="311"/>
      <c r="F21" s="318">
        <v>20</v>
      </c>
      <c r="G21" s="319" t="s">
        <v>98</v>
      </c>
      <c r="H21" s="314">
        <v>0</v>
      </c>
      <c r="I21" s="323">
        <f>H21*F21</f>
        <v>0</v>
      </c>
      <c r="J21" s="324"/>
      <c r="K21" s="314">
        <f t="shared" si="1"/>
        <v>0</v>
      </c>
      <c r="L21" s="314">
        <f t="shared" si="2"/>
        <v>0</v>
      </c>
      <c r="M21" s="315" t="s">
        <v>112</v>
      </c>
      <c r="O21" s="325"/>
      <c r="P21" s="325"/>
    </row>
    <row r="22" spans="1:16" s="316" customFormat="1" ht="18" customHeight="1">
      <c r="A22" s="315"/>
      <c r="B22" s="320" t="s">
        <v>168</v>
      </c>
      <c r="C22" s="327"/>
      <c r="D22" s="322"/>
      <c r="E22" s="311"/>
      <c r="F22" s="318">
        <v>31</v>
      </c>
      <c r="G22" s="319" t="s">
        <v>98</v>
      </c>
      <c r="H22" s="314">
        <v>0</v>
      </c>
      <c r="I22" s="323">
        <f>H22*F22</f>
        <v>0</v>
      </c>
      <c r="J22" s="324"/>
      <c r="K22" s="314">
        <f t="shared" si="1"/>
        <v>0</v>
      </c>
      <c r="L22" s="314">
        <f t="shared" si="2"/>
        <v>0</v>
      </c>
      <c r="M22" s="315" t="s">
        <v>112</v>
      </c>
      <c r="O22" s="325"/>
      <c r="P22" s="325"/>
    </row>
    <row r="23" spans="1:16" s="316" customFormat="1" ht="18" customHeight="1">
      <c r="A23" s="328"/>
      <c r="B23" s="329"/>
      <c r="C23" s="327"/>
      <c r="D23" s="322"/>
      <c r="E23" s="311"/>
      <c r="F23" s="318"/>
      <c r="G23" s="319"/>
      <c r="H23" s="314"/>
      <c r="I23" s="314"/>
      <c r="J23" s="314"/>
      <c r="K23" s="314"/>
      <c r="L23" s="314"/>
      <c r="M23" s="315"/>
      <c r="O23" s="325"/>
      <c r="P23" s="326"/>
    </row>
    <row r="24" spans="1:16" s="316" customFormat="1" ht="18" customHeight="1" thickBot="1">
      <c r="A24" s="330"/>
      <c r="B24" s="510" t="s">
        <v>100</v>
      </c>
      <c r="C24" s="511"/>
      <c r="D24" s="511"/>
      <c r="E24" s="512"/>
      <c r="F24" s="331"/>
      <c r="G24" s="332"/>
      <c r="H24" s="333"/>
      <c r="I24" s="334">
        <f>SUM(I8:I23)</f>
        <v>0</v>
      </c>
      <c r="J24" s="333"/>
      <c r="K24" s="334">
        <f>SUM(K8:K23)</f>
        <v>0</v>
      </c>
      <c r="L24" s="334">
        <f>SUM(L8:L23)</f>
        <v>0</v>
      </c>
      <c r="M24" s="335"/>
      <c r="O24" s="325"/>
      <c r="P24" s="326"/>
    </row>
    <row r="25" spans="1:16" s="316" customFormat="1" ht="18" customHeight="1" thickTop="1">
      <c r="A25" s="336">
        <v>2</v>
      </c>
      <c r="B25" s="337" t="s">
        <v>14</v>
      </c>
      <c r="C25" s="338"/>
      <c r="D25" s="338"/>
      <c r="E25" s="338"/>
      <c r="F25" s="312"/>
      <c r="G25" s="339"/>
      <c r="H25" s="340"/>
      <c r="I25" s="341"/>
      <c r="J25" s="340"/>
      <c r="K25" s="341"/>
      <c r="L25" s="342"/>
      <c r="M25" s="343"/>
      <c r="O25" s="344"/>
      <c r="P25" s="345"/>
    </row>
    <row r="26" spans="1:13" s="316" customFormat="1" ht="18" customHeight="1">
      <c r="A26" s="308"/>
      <c r="B26" s="317" t="s">
        <v>116</v>
      </c>
      <c r="C26" s="310"/>
      <c r="D26" s="310"/>
      <c r="E26" s="311"/>
      <c r="F26" s="318">
        <v>280</v>
      </c>
      <c r="G26" s="319" t="s">
        <v>25</v>
      </c>
      <c r="H26" s="314"/>
      <c r="I26" s="314">
        <f>F26*H26</f>
        <v>0</v>
      </c>
      <c r="J26" s="314">
        <v>0</v>
      </c>
      <c r="K26" s="314">
        <f>F26*J26</f>
        <v>0</v>
      </c>
      <c r="L26" s="314">
        <f>I26+K26</f>
        <v>0</v>
      </c>
      <c r="M26" s="315" t="s">
        <v>117</v>
      </c>
    </row>
    <row r="27" spans="1:13" s="316" customFormat="1" ht="18" customHeight="1">
      <c r="A27" s="308"/>
      <c r="B27" s="317" t="s">
        <v>157</v>
      </c>
      <c r="C27" s="310"/>
      <c r="D27" s="310"/>
      <c r="E27" s="311"/>
      <c r="F27" s="318">
        <f>94.5*4</f>
        <v>378</v>
      </c>
      <c r="G27" s="319" t="s">
        <v>25</v>
      </c>
      <c r="H27" s="314"/>
      <c r="I27" s="314">
        <f>F27*H27</f>
        <v>0</v>
      </c>
      <c r="J27" s="314">
        <v>0</v>
      </c>
      <c r="K27" s="314">
        <f>F27*J27</f>
        <v>0</v>
      </c>
      <c r="L27" s="314">
        <f>I27+K27</f>
        <v>0</v>
      </c>
      <c r="M27" s="315" t="s">
        <v>117</v>
      </c>
    </row>
    <row r="28" spans="1:13" s="316" customFormat="1" ht="18" customHeight="1">
      <c r="A28" s="308"/>
      <c r="B28" s="317" t="s">
        <v>121</v>
      </c>
      <c r="C28" s="310"/>
      <c r="D28" s="310"/>
      <c r="E28" s="311"/>
      <c r="F28" s="318">
        <v>35</v>
      </c>
      <c r="G28" s="319" t="s">
        <v>25</v>
      </c>
      <c r="H28" s="314"/>
      <c r="I28" s="314">
        <f>F28*H28</f>
        <v>0</v>
      </c>
      <c r="J28" s="314">
        <v>0</v>
      </c>
      <c r="K28" s="314">
        <f>F28*J28</f>
        <v>0</v>
      </c>
      <c r="L28" s="314">
        <f>I28+K28</f>
        <v>0</v>
      </c>
      <c r="M28" s="315" t="s">
        <v>117</v>
      </c>
    </row>
    <row r="29" spans="1:13" s="316" customFormat="1" ht="18" customHeight="1">
      <c r="A29" s="308"/>
      <c r="B29" s="317" t="s">
        <v>158</v>
      </c>
      <c r="C29" s="310"/>
      <c r="D29" s="310"/>
      <c r="E29" s="311"/>
      <c r="F29" s="318">
        <f>9+(2.85*2)+(4*31.5)</f>
        <v>140.7</v>
      </c>
      <c r="G29" s="319" t="s">
        <v>25</v>
      </c>
      <c r="H29" s="314"/>
      <c r="I29" s="314">
        <f>F29*H29</f>
        <v>0</v>
      </c>
      <c r="J29" s="314"/>
      <c r="K29" s="314">
        <f>F29*J29</f>
        <v>0</v>
      </c>
      <c r="L29" s="314">
        <f>I29+K29</f>
        <v>0</v>
      </c>
      <c r="M29" s="315"/>
    </row>
    <row r="30" spans="1:13" s="316" customFormat="1" ht="18" customHeight="1">
      <c r="A30" s="308"/>
      <c r="B30" s="317" t="s">
        <v>159</v>
      </c>
      <c r="C30" s="310"/>
      <c r="D30" s="310"/>
      <c r="E30" s="310"/>
      <c r="F30" s="346"/>
      <c r="G30" s="319"/>
      <c r="H30" s="314"/>
      <c r="I30" s="314"/>
      <c r="J30" s="314"/>
      <c r="K30" s="314"/>
      <c r="L30" s="314"/>
      <c r="M30" s="315"/>
    </row>
    <row r="31" spans="1:13" s="316" customFormat="1" ht="18" customHeight="1">
      <c r="A31" s="308"/>
      <c r="B31" s="317" t="s">
        <v>150</v>
      </c>
      <c r="C31" s="310"/>
      <c r="D31" s="310"/>
      <c r="E31" s="310"/>
      <c r="F31" s="346"/>
      <c r="G31" s="319"/>
      <c r="H31" s="314"/>
      <c r="I31" s="314"/>
      <c r="J31" s="314"/>
      <c r="K31" s="314"/>
      <c r="L31" s="314"/>
      <c r="M31" s="315"/>
    </row>
    <row r="32" spans="1:13" s="316" customFormat="1" ht="18" customHeight="1">
      <c r="A32" s="308"/>
      <c r="B32" s="317" t="s">
        <v>158</v>
      </c>
      <c r="C32" s="310"/>
      <c r="D32" s="310"/>
      <c r="E32" s="311"/>
      <c r="F32" s="318">
        <f>1.7*12*4</f>
        <v>81.6</v>
      </c>
      <c r="G32" s="319" t="s">
        <v>25</v>
      </c>
      <c r="H32" s="314"/>
      <c r="I32" s="314">
        <f>F32*H32</f>
        <v>0</v>
      </c>
      <c r="J32" s="314"/>
      <c r="K32" s="314">
        <f>F32*J32</f>
        <v>0</v>
      </c>
      <c r="L32" s="314">
        <f>I32+K32</f>
        <v>0</v>
      </c>
      <c r="M32" s="315"/>
    </row>
    <row r="33" spans="1:13" s="316" customFormat="1" ht="18" customHeight="1">
      <c r="A33" s="308"/>
      <c r="B33" s="317" t="s">
        <v>163</v>
      </c>
      <c r="C33" s="310"/>
      <c r="D33" s="310"/>
      <c r="E33" s="310"/>
      <c r="F33" s="346"/>
      <c r="G33" s="319"/>
      <c r="H33" s="314"/>
      <c r="I33" s="314"/>
      <c r="J33" s="314"/>
      <c r="K33" s="314"/>
      <c r="L33" s="314"/>
      <c r="M33" s="315"/>
    </row>
    <row r="34" spans="1:13" s="316" customFormat="1" ht="18" customHeight="1">
      <c r="A34" s="308"/>
      <c r="B34" s="317" t="s">
        <v>160</v>
      </c>
      <c r="C34" s="310"/>
      <c r="D34" s="310"/>
      <c r="E34" s="311"/>
      <c r="F34" s="318">
        <f>155*4</f>
        <v>620</v>
      </c>
      <c r="G34" s="319" t="s">
        <v>25</v>
      </c>
      <c r="H34" s="314"/>
      <c r="I34" s="314">
        <f>F34*H34</f>
        <v>0</v>
      </c>
      <c r="J34" s="314"/>
      <c r="K34" s="314">
        <f>F34*J34</f>
        <v>0</v>
      </c>
      <c r="L34" s="314">
        <f>I34+K34</f>
        <v>0</v>
      </c>
      <c r="M34" s="315"/>
    </row>
    <row r="35" spans="1:13" s="316" customFormat="1" ht="18" customHeight="1">
      <c r="A35" s="308"/>
      <c r="B35" s="317" t="s">
        <v>161</v>
      </c>
      <c r="C35" s="317"/>
      <c r="D35" s="310"/>
      <c r="E35" s="310"/>
      <c r="F35" s="346"/>
      <c r="G35" s="319"/>
      <c r="H35" s="314"/>
      <c r="I35" s="314"/>
      <c r="J35" s="314"/>
      <c r="K35" s="314"/>
      <c r="L35" s="314"/>
      <c r="M35" s="315"/>
    </row>
    <row r="36" spans="1:13" s="316" customFormat="1" ht="18" customHeight="1">
      <c r="A36" s="328"/>
      <c r="B36" s="317" t="s">
        <v>222</v>
      </c>
      <c r="C36" s="317"/>
      <c r="D36" s="338"/>
      <c r="E36" s="338"/>
      <c r="F36" s="347">
        <v>280</v>
      </c>
      <c r="G36" s="348" t="s">
        <v>25</v>
      </c>
      <c r="H36" s="340"/>
      <c r="I36" s="349">
        <f>H36*F36</f>
        <v>0</v>
      </c>
      <c r="J36" s="340"/>
      <c r="K36" s="349">
        <f>F36*J36</f>
        <v>0</v>
      </c>
      <c r="L36" s="349">
        <f>I36+K36</f>
        <v>0</v>
      </c>
      <c r="M36" s="343"/>
    </row>
    <row r="37" spans="1:13" s="316" customFormat="1" ht="18" customHeight="1">
      <c r="A37" s="328"/>
      <c r="B37" s="317" t="s">
        <v>178</v>
      </c>
      <c r="C37" s="317"/>
      <c r="D37" s="338"/>
      <c r="E37" s="338"/>
      <c r="F37" s="347">
        <v>280</v>
      </c>
      <c r="G37" s="348" t="s">
        <v>25</v>
      </c>
      <c r="H37" s="340"/>
      <c r="I37" s="349">
        <f>H37*F37</f>
        <v>0</v>
      </c>
      <c r="J37" s="340"/>
      <c r="K37" s="349">
        <f>F37*J37</f>
        <v>0</v>
      </c>
      <c r="L37" s="349">
        <f>I37+K37</f>
        <v>0</v>
      </c>
      <c r="M37" s="343"/>
    </row>
    <row r="38" spans="1:13" s="316" customFormat="1" ht="18" customHeight="1">
      <c r="A38" s="460"/>
      <c r="B38" s="443"/>
      <c r="C38" s="443"/>
      <c r="D38" s="440"/>
      <c r="E38" s="440"/>
      <c r="F38" s="461"/>
      <c r="G38" s="462"/>
      <c r="H38" s="463"/>
      <c r="I38" s="464"/>
      <c r="J38" s="463"/>
      <c r="K38" s="464"/>
      <c r="L38" s="464"/>
      <c r="M38" s="441"/>
    </row>
    <row r="39" spans="1:13" s="354" customFormat="1" ht="18" customHeight="1" thickBot="1">
      <c r="A39" s="335"/>
      <c r="B39" s="507" t="s">
        <v>10</v>
      </c>
      <c r="C39" s="508"/>
      <c r="D39" s="508"/>
      <c r="E39" s="509"/>
      <c r="F39" s="331"/>
      <c r="G39" s="353"/>
      <c r="H39" s="333"/>
      <c r="I39" s="334">
        <f>SUM(I25:I37)</f>
        <v>0</v>
      </c>
      <c r="J39" s="333"/>
      <c r="K39" s="334">
        <f>SUM(K25:K37)</f>
        <v>0</v>
      </c>
      <c r="L39" s="334">
        <f>SUM(L25:L37)</f>
        <v>0</v>
      </c>
      <c r="M39" s="335"/>
    </row>
    <row r="40" spans="1:13" s="356" customFormat="1" ht="18" customHeight="1" thickTop="1">
      <c r="A40" s="308">
        <v>3</v>
      </c>
      <c r="B40" s="337" t="s">
        <v>13</v>
      </c>
      <c r="C40" s="355"/>
      <c r="D40" s="338"/>
      <c r="E40" s="338"/>
      <c r="F40" s="312"/>
      <c r="G40" s="339"/>
      <c r="H40" s="340"/>
      <c r="I40" s="341"/>
      <c r="J40" s="340"/>
      <c r="K40" s="341"/>
      <c r="L40" s="342"/>
      <c r="M40" s="343"/>
    </row>
    <row r="41" spans="1:13" s="316" customFormat="1" ht="18" customHeight="1">
      <c r="A41" s="308"/>
      <c r="B41" s="317" t="s">
        <v>119</v>
      </c>
      <c r="C41" s="310"/>
      <c r="D41" s="310"/>
      <c r="E41" s="311"/>
      <c r="F41" s="318">
        <f>(6.9*2.8)*2</f>
        <v>38.64</v>
      </c>
      <c r="G41" s="319" t="s">
        <v>25</v>
      </c>
      <c r="H41" s="314"/>
      <c r="I41" s="314">
        <f>F41*H41</f>
        <v>0</v>
      </c>
      <c r="J41" s="314"/>
      <c r="K41" s="314">
        <f>F41*J41</f>
        <v>0</v>
      </c>
      <c r="L41" s="314">
        <f>I41+K41</f>
        <v>0</v>
      </c>
      <c r="M41" s="315"/>
    </row>
    <row r="42" spans="1:13" s="316" customFormat="1" ht="18" customHeight="1">
      <c r="A42" s="308"/>
      <c r="B42" s="317" t="s">
        <v>118</v>
      </c>
      <c r="C42" s="310"/>
      <c r="D42" s="310"/>
      <c r="E42" s="311"/>
      <c r="F42" s="318">
        <f>F41*2</f>
        <v>77.28</v>
      </c>
      <c r="G42" s="319" t="s">
        <v>25</v>
      </c>
      <c r="H42" s="314"/>
      <c r="I42" s="314">
        <f>F42*H42</f>
        <v>0</v>
      </c>
      <c r="J42" s="314"/>
      <c r="K42" s="314">
        <f>F42*J42</f>
        <v>0</v>
      </c>
      <c r="L42" s="314">
        <f>I42+K42</f>
        <v>0</v>
      </c>
      <c r="M42" s="315"/>
    </row>
    <row r="43" spans="1:13" s="316" customFormat="1" ht="18" customHeight="1">
      <c r="A43" s="308"/>
      <c r="B43" s="317" t="s">
        <v>122</v>
      </c>
      <c r="C43" s="310"/>
      <c r="D43" s="310"/>
      <c r="E43" s="311"/>
      <c r="F43" s="318">
        <f>24*2.8</f>
        <v>67.19999999999999</v>
      </c>
      <c r="G43" s="319" t="s">
        <v>25</v>
      </c>
      <c r="H43" s="314"/>
      <c r="I43" s="314">
        <f>F43*H43</f>
        <v>0</v>
      </c>
      <c r="J43" s="314">
        <v>0</v>
      </c>
      <c r="K43" s="314">
        <f>F43*J43</f>
        <v>0</v>
      </c>
      <c r="L43" s="314">
        <f>I43+K43</f>
        <v>0</v>
      </c>
      <c r="M43" s="315" t="s">
        <v>117</v>
      </c>
    </row>
    <row r="44" spans="1:13" s="316" customFormat="1" ht="18" customHeight="1">
      <c r="A44" s="308"/>
      <c r="B44" s="317" t="s">
        <v>152</v>
      </c>
      <c r="C44" s="310"/>
      <c r="D44" s="310"/>
      <c r="E44" s="311"/>
      <c r="F44" s="318">
        <f>(11.2*2.8*1)+(6*2.8*2)+(30.5*2.8*4)</f>
        <v>406.55999999999995</v>
      </c>
      <c r="G44" s="319" t="s">
        <v>25</v>
      </c>
      <c r="H44" s="314"/>
      <c r="I44" s="314">
        <f>F44*H44</f>
        <v>0</v>
      </c>
      <c r="J44" s="314"/>
      <c r="K44" s="314">
        <f>F44*J44</f>
        <v>0</v>
      </c>
      <c r="L44" s="314">
        <f>I44+K44</f>
        <v>0</v>
      </c>
      <c r="M44" s="315"/>
    </row>
    <row r="45" spans="1:13" s="316" customFormat="1" ht="18" customHeight="1">
      <c r="A45" s="308"/>
      <c r="B45" s="317" t="s">
        <v>153</v>
      </c>
      <c r="C45" s="310"/>
      <c r="D45" s="310"/>
      <c r="E45" s="310"/>
      <c r="F45" s="346"/>
      <c r="G45" s="319"/>
      <c r="H45" s="314"/>
      <c r="I45" s="314"/>
      <c r="J45" s="314"/>
      <c r="K45" s="314"/>
      <c r="L45" s="314"/>
      <c r="M45" s="315"/>
    </row>
    <row r="46" spans="1:13" s="316" customFormat="1" ht="18" customHeight="1">
      <c r="A46" s="308"/>
      <c r="B46" s="317" t="s">
        <v>150</v>
      </c>
      <c r="C46" s="310"/>
      <c r="D46" s="310"/>
      <c r="E46" s="310"/>
      <c r="F46" s="346"/>
      <c r="G46" s="319"/>
      <c r="H46" s="314"/>
      <c r="I46" s="314"/>
      <c r="J46" s="314"/>
      <c r="K46" s="314"/>
      <c r="L46" s="314"/>
      <c r="M46" s="315"/>
    </row>
    <row r="47" spans="1:13" s="356" customFormat="1" ht="18" customHeight="1">
      <c r="A47" s="328"/>
      <c r="B47" s="357"/>
      <c r="C47" s="350"/>
      <c r="D47" s="350"/>
      <c r="E47" s="350"/>
      <c r="F47" s="351"/>
      <c r="G47" s="348"/>
      <c r="H47" s="349"/>
      <c r="I47" s="324"/>
      <c r="J47" s="358"/>
      <c r="K47" s="324"/>
      <c r="L47" s="324"/>
      <c r="M47" s="352"/>
    </row>
    <row r="48" spans="1:13" s="354" customFormat="1" ht="18" customHeight="1" thickBot="1">
      <c r="A48" s="335"/>
      <c r="B48" s="507" t="s">
        <v>5</v>
      </c>
      <c r="C48" s="508"/>
      <c r="D48" s="508"/>
      <c r="E48" s="509"/>
      <c r="F48" s="331"/>
      <c r="G48" s="353"/>
      <c r="H48" s="333"/>
      <c r="I48" s="334">
        <f>SUM(I40:I47)</f>
        <v>0</v>
      </c>
      <c r="J48" s="333"/>
      <c r="K48" s="334">
        <f>SUM(K40:K47)</f>
        <v>0</v>
      </c>
      <c r="L48" s="334">
        <f>SUM(L40:L47)</f>
        <v>0</v>
      </c>
      <c r="M48" s="335"/>
    </row>
    <row r="49" spans="1:13" s="356" customFormat="1" ht="18" customHeight="1" thickTop="1">
      <c r="A49" s="308">
        <v>4</v>
      </c>
      <c r="B49" s="532" t="s">
        <v>12</v>
      </c>
      <c r="C49" s="533"/>
      <c r="D49" s="338"/>
      <c r="E49" s="338"/>
      <c r="F49" s="312"/>
      <c r="G49" s="339"/>
      <c r="H49" s="340"/>
      <c r="I49" s="341"/>
      <c r="J49" s="340"/>
      <c r="K49" s="341"/>
      <c r="L49" s="342"/>
      <c r="M49" s="343"/>
    </row>
    <row r="50" spans="1:13" s="316" customFormat="1" ht="18" customHeight="1">
      <c r="A50" s="308"/>
      <c r="B50" s="317" t="s">
        <v>120</v>
      </c>
      <c r="C50" s="310"/>
      <c r="D50" s="310"/>
      <c r="E50" s="311"/>
      <c r="F50" s="318">
        <v>35</v>
      </c>
      <c r="G50" s="319" t="s">
        <v>25</v>
      </c>
      <c r="H50" s="314"/>
      <c r="I50" s="314">
        <f>F50*H50</f>
        <v>0</v>
      </c>
      <c r="J50" s="314"/>
      <c r="K50" s="314">
        <f>F50*J50</f>
        <v>0</v>
      </c>
      <c r="L50" s="314">
        <f>I50+K50</f>
        <v>0</v>
      </c>
      <c r="M50" s="343"/>
    </row>
    <row r="51" spans="1:13" s="316" customFormat="1" ht="18" customHeight="1">
      <c r="A51" s="308"/>
      <c r="B51" s="317" t="s">
        <v>223</v>
      </c>
      <c r="C51" s="310"/>
      <c r="D51" s="310"/>
      <c r="E51" s="311"/>
      <c r="F51" s="318">
        <v>144</v>
      </c>
      <c r="G51" s="319" t="s">
        <v>25</v>
      </c>
      <c r="H51" s="314"/>
      <c r="I51" s="314">
        <f>F51*H51</f>
        <v>0</v>
      </c>
      <c r="J51" s="314"/>
      <c r="K51" s="314">
        <f>F51*J51</f>
        <v>0</v>
      </c>
      <c r="L51" s="314">
        <f>I51+K51</f>
        <v>0</v>
      </c>
      <c r="M51" s="315"/>
    </row>
    <row r="52" spans="1:13" s="316" customFormat="1" ht="18" customHeight="1">
      <c r="A52" s="308"/>
      <c r="B52" s="317"/>
      <c r="C52" s="310"/>
      <c r="D52" s="310"/>
      <c r="E52" s="310"/>
      <c r="F52" s="318"/>
      <c r="G52" s="313"/>
      <c r="H52" s="425"/>
      <c r="I52" s="425"/>
      <c r="J52" s="425"/>
      <c r="K52" s="425"/>
      <c r="L52" s="425"/>
      <c r="M52" s="315"/>
    </row>
    <row r="53" spans="1:13" s="354" customFormat="1" ht="18" customHeight="1" thickBot="1">
      <c r="A53" s="335"/>
      <c r="B53" s="507" t="s">
        <v>4</v>
      </c>
      <c r="C53" s="508"/>
      <c r="D53" s="508"/>
      <c r="E53" s="509"/>
      <c r="F53" s="331"/>
      <c r="G53" s="353"/>
      <c r="H53" s="333"/>
      <c r="I53" s="334">
        <f>SUM(I49:I52)</f>
        <v>0</v>
      </c>
      <c r="J53" s="333"/>
      <c r="K53" s="334">
        <f>SUM(K49:K52)</f>
        <v>0</v>
      </c>
      <c r="L53" s="334">
        <f>SUM(L49:L52)</f>
        <v>0</v>
      </c>
      <c r="M53" s="335"/>
    </row>
    <row r="54" spans="1:13" s="356" customFormat="1" ht="18" customHeight="1" thickTop="1">
      <c r="A54" s="308">
        <v>5</v>
      </c>
      <c r="B54" s="337" t="s">
        <v>3</v>
      </c>
      <c r="C54" s="338"/>
      <c r="D54" s="338"/>
      <c r="E54" s="338"/>
      <c r="F54" s="312"/>
      <c r="G54" s="339"/>
      <c r="H54" s="340"/>
      <c r="I54" s="341"/>
      <c r="J54" s="340"/>
      <c r="K54" s="341"/>
      <c r="L54" s="342"/>
      <c r="M54" s="343"/>
    </row>
    <row r="55" spans="1:13" s="356" customFormat="1" ht="18" customHeight="1">
      <c r="A55" s="360"/>
      <c r="B55" s="361" t="s">
        <v>129</v>
      </c>
      <c r="C55" s="350"/>
      <c r="D55" s="350"/>
      <c r="E55" s="350"/>
      <c r="F55" s="362">
        <v>5</v>
      </c>
      <c r="G55" s="363" t="s">
        <v>32</v>
      </c>
      <c r="H55" s="364"/>
      <c r="I55" s="359">
        <f>F55*H55</f>
        <v>0</v>
      </c>
      <c r="J55" s="364"/>
      <c r="K55" s="359">
        <f>F55*J55</f>
        <v>0</v>
      </c>
      <c r="L55" s="359">
        <f>I55+K55</f>
        <v>0</v>
      </c>
      <c r="M55" s="352"/>
    </row>
    <row r="56" spans="1:13" s="356" customFormat="1" ht="18" customHeight="1">
      <c r="A56" s="360"/>
      <c r="B56" s="361" t="s">
        <v>130</v>
      </c>
      <c r="C56" s="350"/>
      <c r="D56" s="350"/>
      <c r="E56" s="350"/>
      <c r="F56" s="362"/>
      <c r="G56" s="363"/>
      <c r="H56" s="364"/>
      <c r="I56" s="359"/>
      <c r="J56" s="364"/>
      <c r="K56" s="359"/>
      <c r="L56" s="359"/>
      <c r="M56" s="352"/>
    </row>
    <row r="57" spans="1:15" s="316" customFormat="1" ht="18" customHeight="1">
      <c r="A57" s="328"/>
      <c r="B57" s="361" t="s">
        <v>224</v>
      </c>
      <c r="C57" s="350"/>
      <c r="D57" s="350"/>
      <c r="E57" s="350"/>
      <c r="F57" s="365">
        <f>6*4</f>
        <v>24</v>
      </c>
      <c r="G57" s="366" t="s">
        <v>32</v>
      </c>
      <c r="H57" s="358"/>
      <c r="I57" s="358">
        <f>F57*H57</f>
        <v>0</v>
      </c>
      <c r="J57" s="358"/>
      <c r="K57" s="358">
        <f>F57*J57</f>
        <v>0</v>
      </c>
      <c r="L57" s="358">
        <f>I57+K57</f>
        <v>0</v>
      </c>
      <c r="M57" s="352"/>
      <c r="O57" s="367"/>
    </row>
    <row r="58" spans="1:16" s="316" customFormat="1" ht="18" customHeight="1">
      <c r="A58" s="315"/>
      <c r="B58" s="361" t="s">
        <v>131</v>
      </c>
      <c r="C58" s="338"/>
      <c r="D58" s="338"/>
      <c r="E58" s="350"/>
      <c r="F58" s="362">
        <f>4+8</f>
        <v>12</v>
      </c>
      <c r="G58" s="363" t="s">
        <v>32</v>
      </c>
      <c r="H58" s="364"/>
      <c r="I58" s="359">
        <f>F58*H58</f>
        <v>0</v>
      </c>
      <c r="J58" s="364"/>
      <c r="K58" s="359">
        <f>F58*J58</f>
        <v>0</v>
      </c>
      <c r="L58" s="359">
        <f>I58+K58</f>
        <v>0</v>
      </c>
      <c r="M58" s="352"/>
      <c r="N58" s="368"/>
      <c r="P58" s="369"/>
    </row>
    <row r="59" spans="1:16" s="316" customFormat="1" ht="18" customHeight="1">
      <c r="A59" s="315"/>
      <c r="B59" s="361" t="s">
        <v>139</v>
      </c>
      <c r="C59" s="338"/>
      <c r="D59" s="338"/>
      <c r="E59" s="350"/>
      <c r="F59" s="370"/>
      <c r="G59" s="363"/>
      <c r="H59" s="364"/>
      <c r="I59" s="359"/>
      <c r="J59" s="364"/>
      <c r="K59" s="359"/>
      <c r="L59" s="359"/>
      <c r="M59" s="352"/>
      <c r="N59" s="368"/>
      <c r="P59" s="369"/>
    </row>
    <row r="60" spans="1:16" s="316" customFormat="1" ht="18" customHeight="1">
      <c r="A60" s="315"/>
      <c r="B60" s="361" t="s">
        <v>132</v>
      </c>
      <c r="C60" s="338"/>
      <c r="D60" s="338"/>
      <c r="E60" s="350"/>
      <c r="F60" s="362">
        <v>2</v>
      </c>
      <c r="G60" s="363" t="s">
        <v>32</v>
      </c>
      <c r="H60" s="364"/>
      <c r="I60" s="359">
        <f>F60*H60</f>
        <v>0</v>
      </c>
      <c r="J60" s="364"/>
      <c r="K60" s="359">
        <f>F60*J60</f>
        <v>0</v>
      </c>
      <c r="L60" s="359">
        <f>I60+K60</f>
        <v>0</v>
      </c>
      <c r="M60" s="352"/>
      <c r="N60" s="368"/>
      <c r="P60" s="369"/>
    </row>
    <row r="61" spans="1:15" s="376" customFormat="1" ht="18" customHeight="1">
      <c r="A61" s="371"/>
      <c r="B61" s="361" t="s">
        <v>133</v>
      </c>
      <c r="C61" s="372"/>
      <c r="D61" s="372"/>
      <c r="E61" s="372"/>
      <c r="F61" s="365">
        <v>1</v>
      </c>
      <c r="G61" s="373" t="s">
        <v>32</v>
      </c>
      <c r="H61" s="364"/>
      <c r="I61" s="359">
        <f>F61*H61</f>
        <v>0</v>
      </c>
      <c r="J61" s="364"/>
      <c r="K61" s="359">
        <f>F61*J61</f>
        <v>0</v>
      </c>
      <c r="L61" s="359">
        <f>I61+K61</f>
        <v>0</v>
      </c>
      <c r="M61" s="374"/>
      <c r="N61" s="375"/>
      <c r="O61" s="375"/>
    </row>
    <row r="62" spans="1:15" s="376" customFormat="1" ht="18" customHeight="1">
      <c r="A62" s="371"/>
      <c r="B62" s="361" t="s">
        <v>135</v>
      </c>
      <c r="C62" s="372"/>
      <c r="D62" s="372"/>
      <c r="E62" s="372"/>
      <c r="F62" s="365"/>
      <c r="G62" s="373"/>
      <c r="H62" s="364"/>
      <c r="I62" s="359"/>
      <c r="J62" s="364"/>
      <c r="K62" s="359"/>
      <c r="L62" s="359"/>
      <c r="M62" s="374"/>
      <c r="N62" s="375"/>
      <c r="O62" s="375"/>
    </row>
    <row r="63" spans="1:15" s="376" customFormat="1" ht="18" customHeight="1">
      <c r="A63" s="371"/>
      <c r="B63" s="361" t="s">
        <v>134</v>
      </c>
      <c r="C63" s="372"/>
      <c r="D63" s="372"/>
      <c r="E63" s="372"/>
      <c r="F63" s="365">
        <v>2</v>
      </c>
      <c r="G63" s="373" t="s">
        <v>32</v>
      </c>
      <c r="H63" s="364"/>
      <c r="I63" s="359">
        <f>F63*H63</f>
        <v>0</v>
      </c>
      <c r="J63" s="364"/>
      <c r="K63" s="359">
        <f>F63*J63</f>
        <v>0</v>
      </c>
      <c r="L63" s="359">
        <f>I63+K63</f>
        <v>0</v>
      </c>
      <c r="M63" s="374"/>
      <c r="N63" s="375"/>
      <c r="O63" s="375"/>
    </row>
    <row r="64" spans="1:15" s="376" customFormat="1" ht="18" customHeight="1">
      <c r="A64" s="371"/>
      <c r="B64" s="361" t="s">
        <v>136</v>
      </c>
      <c r="C64" s="372"/>
      <c r="D64" s="372"/>
      <c r="E64" s="372"/>
      <c r="F64" s="365"/>
      <c r="G64" s="373"/>
      <c r="H64" s="364"/>
      <c r="I64" s="359"/>
      <c r="J64" s="364"/>
      <c r="K64" s="359"/>
      <c r="L64" s="359"/>
      <c r="M64" s="374"/>
      <c r="N64" s="375"/>
      <c r="O64" s="375"/>
    </row>
    <row r="65" spans="1:15" s="376" customFormat="1" ht="18" customHeight="1">
      <c r="A65" s="371"/>
      <c r="B65" s="361" t="s">
        <v>140</v>
      </c>
      <c r="C65" s="372"/>
      <c r="D65" s="372"/>
      <c r="E65" s="372"/>
      <c r="F65" s="365">
        <v>4</v>
      </c>
      <c r="G65" s="373" t="s">
        <v>32</v>
      </c>
      <c r="H65" s="364"/>
      <c r="I65" s="359">
        <f>F65*H65</f>
        <v>0</v>
      </c>
      <c r="J65" s="364"/>
      <c r="K65" s="359">
        <f>F65*J65</f>
        <v>0</v>
      </c>
      <c r="L65" s="359">
        <f>I65+K65</f>
        <v>0</v>
      </c>
      <c r="M65" s="374"/>
      <c r="N65" s="375"/>
      <c r="O65" s="375"/>
    </row>
    <row r="66" spans="1:15" s="376" customFormat="1" ht="18" customHeight="1">
      <c r="A66" s="371"/>
      <c r="B66" s="361" t="s">
        <v>141</v>
      </c>
      <c r="C66" s="372"/>
      <c r="D66" s="372"/>
      <c r="E66" s="372"/>
      <c r="F66" s="365"/>
      <c r="G66" s="373"/>
      <c r="H66" s="364"/>
      <c r="I66" s="359"/>
      <c r="J66" s="364"/>
      <c r="K66" s="359"/>
      <c r="L66" s="359"/>
      <c r="M66" s="374"/>
      <c r="N66" s="375"/>
      <c r="O66" s="375"/>
    </row>
    <row r="67" spans="1:13" s="376" customFormat="1" ht="18" customHeight="1">
      <c r="A67" s="371"/>
      <c r="B67" s="361" t="s">
        <v>137</v>
      </c>
      <c r="C67" s="372"/>
      <c r="D67" s="372"/>
      <c r="E67" s="372"/>
      <c r="F67" s="365">
        <v>1</v>
      </c>
      <c r="G67" s="373" t="s">
        <v>98</v>
      </c>
      <c r="H67" s="364"/>
      <c r="I67" s="359">
        <f>F67*H67</f>
        <v>0</v>
      </c>
      <c r="J67" s="364">
        <v>0</v>
      </c>
      <c r="K67" s="359">
        <f>F67*J67</f>
        <v>0</v>
      </c>
      <c r="L67" s="359">
        <f>I67+K67</f>
        <v>0</v>
      </c>
      <c r="M67" s="374" t="s">
        <v>117</v>
      </c>
    </row>
    <row r="68" spans="1:13" s="376" customFormat="1" ht="18" customHeight="1">
      <c r="A68" s="371"/>
      <c r="B68" s="361" t="s">
        <v>138</v>
      </c>
      <c r="C68" s="372"/>
      <c r="D68" s="372"/>
      <c r="E68" s="372"/>
      <c r="F68" s="365">
        <v>2</v>
      </c>
      <c r="G68" s="373" t="s">
        <v>98</v>
      </c>
      <c r="H68" s="364"/>
      <c r="I68" s="359">
        <f>F68*H68</f>
        <v>0</v>
      </c>
      <c r="J68" s="364">
        <v>0</v>
      </c>
      <c r="K68" s="359">
        <f>F68*J68</f>
        <v>0</v>
      </c>
      <c r="L68" s="359">
        <f>I68+K68</f>
        <v>0</v>
      </c>
      <c r="M68" s="374" t="s">
        <v>117</v>
      </c>
    </row>
    <row r="69" spans="1:13" s="376" customFormat="1" ht="18" customHeight="1">
      <c r="A69" s="371"/>
      <c r="B69" s="361" t="s">
        <v>142</v>
      </c>
      <c r="C69" s="372"/>
      <c r="D69" s="372"/>
      <c r="E69" s="372"/>
      <c r="F69" s="365">
        <v>4</v>
      </c>
      <c r="G69" s="373" t="s">
        <v>98</v>
      </c>
      <c r="H69" s="364"/>
      <c r="I69" s="359">
        <f>F69*H69</f>
        <v>0</v>
      </c>
      <c r="J69" s="364">
        <v>0</v>
      </c>
      <c r="K69" s="359">
        <f>F69*J69</f>
        <v>0</v>
      </c>
      <c r="L69" s="359">
        <f>I69+K69</f>
        <v>0</v>
      </c>
      <c r="M69" s="374" t="s">
        <v>117</v>
      </c>
    </row>
    <row r="70" spans="1:13" s="376" customFormat="1" ht="18" customHeight="1">
      <c r="A70" s="371"/>
      <c r="B70" s="361" t="s">
        <v>144</v>
      </c>
      <c r="C70" s="372"/>
      <c r="D70" s="372"/>
      <c r="E70" s="372"/>
      <c r="F70" s="365">
        <f>3+2+(6*4)</f>
        <v>29</v>
      </c>
      <c r="G70" s="373" t="s">
        <v>32</v>
      </c>
      <c r="H70" s="364"/>
      <c r="I70" s="359">
        <f>F70*H70</f>
        <v>0</v>
      </c>
      <c r="J70" s="364"/>
      <c r="K70" s="359">
        <f>F70*J70</f>
        <v>0</v>
      </c>
      <c r="L70" s="359">
        <f>I70+K70</f>
        <v>0</v>
      </c>
      <c r="M70" s="374"/>
    </row>
    <row r="71" spans="1:13" s="376" customFormat="1" ht="18" customHeight="1">
      <c r="A71" s="371"/>
      <c r="B71" s="361" t="s">
        <v>139</v>
      </c>
      <c r="C71" s="372"/>
      <c r="D71" s="372"/>
      <c r="E71" s="372"/>
      <c r="F71" s="365"/>
      <c r="G71" s="373"/>
      <c r="H71" s="364"/>
      <c r="I71" s="359"/>
      <c r="J71" s="364"/>
      <c r="K71" s="359"/>
      <c r="L71" s="359"/>
      <c r="M71" s="374"/>
    </row>
    <row r="72" spans="1:13" s="376" customFormat="1" ht="18" customHeight="1">
      <c r="A72" s="371"/>
      <c r="B72" s="361" t="s">
        <v>225</v>
      </c>
      <c r="C72" s="372"/>
      <c r="D72" s="372"/>
      <c r="E72" s="372"/>
      <c r="F72" s="365">
        <f>3+(6*4)</f>
        <v>27</v>
      </c>
      <c r="G72" s="373" t="s">
        <v>32</v>
      </c>
      <c r="H72" s="364"/>
      <c r="I72" s="359">
        <f aca="true" t="shared" si="3" ref="I72:I80">F72*H72</f>
        <v>0</v>
      </c>
      <c r="J72" s="364">
        <v>0</v>
      </c>
      <c r="K72" s="359">
        <f aca="true" t="shared" si="4" ref="K72:K80">F72*J72</f>
        <v>0</v>
      </c>
      <c r="L72" s="359">
        <f aca="true" t="shared" si="5" ref="L72:L80">I72+K72</f>
        <v>0</v>
      </c>
      <c r="M72" s="374" t="s">
        <v>117</v>
      </c>
    </row>
    <row r="73" spans="1:13" s="356" customFormat="1" ht="18" customHeight="1">
      <c r="A73" s="328"/>
      <c r="B73" s="377" t="s">
        <v>227</v>
      </c>
      <c r="C73" s="350"/>
      <c r="D73" s="350"/>
      <c r="E73" s="350"/>
      <c r="F73" s="365">
        <v>16</v>
      </c>
      <c r="G73" s="366" t="s">
        <v>32</v>
      </c>
      <c r="H73" s="358"/>
      <c r="I73" s="358">
        <f t="shared" si="3"/>
        <v>0</v>
      </c>
      <c r="J73" s="358"/>
      <c r="K73" s="358">
        <f t="shared" si="4"/>
        <v>0</v>
      </c>
      <c r="L73" s="378">
        <f t="shared" si="5"/>
        <v>0</v>
      </c>
      <c r="M73" s="352"/>
    </row>
    <row r="74" spans="1:13" s="356" customFormat="1" ht="18" customHeight="1">
      <c r="A74" s="328"/>
      <c r="B74" s="377" t="s">
        <v>228</v>
      </c>
      <c r="C74" s="350"/>
      <c r="D74" s="350"/>
      <c r="E74" s="350"/>
      <c r="F74" s="365">
        <v>16</v>
      </c>
      <c r="G74" s="366" t="s">
        <v>32</v>
      </c>
      <c r="H74" s="358"/>
      <c r="I74" s="358">
        <f>F74*H74</f>
        <v>0</v>
      </c>
      <c r="J74" s="358"/>
      <c r="K74" s="358">
        <f>F74*J74</f>
        <v>0</v>
      </c>
      <c r="L74" s="378">
        <f>I74+K74</f>
        <v>0</v>
      </c>
      <c r="M74" s="352"/>
    </row>
    <row r="75" spans="1:13" s="356" customFormat="1" ht="18" customHeight="1">
      <c r="A75" s="328"/>
      <c r="B75" s="379" t="s">
        <v>143</v>
      </c>
      <c r="C75" s="350"/>
      <c r="D75" s="350"/>
      <c r="E75" s="350"/>
      <c r="F75" s="365">
        <v>4</v>
      </c>
      <c r="G75" s="380" t="s">
        <v>32</v>
      </c>
      <c r="H75" s="314"/>
      <c r="I75" s="314">
        <f t="shared" si="3"/>
        <v>0</v>
      </c>
      <c r="J75" s="314"/>
      <c r="K75" s="314">
        <f t="shared" si="4"/>
        <v>0</v>
      </c>
      <c r="L75" s="314">
        <f t="shared" si="5"/>
        <v>0</v>
      </c>
      <c r="M75" s="352"/>
    </row>
    <row r="76" spans="1:13" s="356" customFormat="1" ht="18" customHeight="1">
      <c r="A76" s="328"/>
      <c r="B76" s="379" t="s">
        <v>145</v>
      </c>
      <c r="C76" s="350"/>
      <c r="D76" s="350"/>
      <c r="E76" s="350"/>
      <c r="F76" s="365">
        <v>24</v>
      </c>
      <c r="G76" s="366" t="s">
        <v>32</v>
      </c>
      <c r="H76" s="314"/>
      <c r="I76" s="314">
        <f t="shared" si="3"/>
        <v>0</v>
      </c>
      <c r="J76" s="314">
        <v>0</v>
      </c>
      <c r="K76" s="314">
        <f t="shared" si="4"/>
        <v>0</v>
      </c>
      <c r="L76" s="314">
        <f t="shared" si="5"/>
        <v>0</v>
      </c>
      <c r="M76" s="352"/>
    </row>
    <row r="77" spans="1:13" s="376" customFormat="1" ht="18" customHeight="1">
      <c r="A77" s="371"/>
      <c r="B77" s="381" t="s">
        <v>146</v>
      </c>
      <c r="C77" s="372"/>
      <c r="D77" s="372"/>
      <c r="E77" s="372"/>
      <c r="F77" s="365">
        <v>2</v>
      </c>
      <c r="G77" s="373" t="s">
        <v>32</v>
      </c>
      <c r="H77" s="364"/>
      <c r="I77" s="359">
        <f t="shared" si="3"/>
        <v>0</v>
      </c>
      <c r="J77" s="364"/>
      <c r="K77" s="359">
        <f t="shared" si="4"/>
        <v>0</v>
      </c>
      <c r="L77" s="359">
        <f t="shared" si="5"/>
        <v>0</v>
      </c>
      <c r="M77" s="374"/>
    </row>
    <row r="78" spans="1:13" s="356" customFormat="1" ht="18" customHeight="1">
      <c r="A78" s="315"/>
      <c r="B78" s="381" t="s">
        <v>147</v>
      </c>
      <c r="C78" s="377"/>
      <c r="D78" s="322"/>
      <c r="E78" s="311"/>
      <c r="F78" s="318">
        <v>2</v>
      </c>
      <c r="G78" s="348" t="s">
        <v>32</v>
      </c>
      <c r="H78" s="314"/>
      <c r="I78" s="314">
        <f t="shared" si="3"/>
        <v>0</v>
      </c>
      <c r="J78" s="314"/>
      <c r="K78" s="314">
        <f t="shared" si="4"/>
        <v>0</v>
      </c>
      <c r="L78" s="314">
        <f t="shared" si="5"/>
        <v>0</v>
      </c>
      <c r="M78" s="315"/>
    </row>
    <row r="79" spans="1:13" s="356" customFormat="1" ht="18" customHeight="1">
      <c r="A79" s="315"/>
      <c r="B79" s="381" t="s">
        <v>148</v>
      </c>
      <c r="C79" s="377"/>
      <c r="D79" s="322"/>
      <c r="E79" s="311"/>
      <c r="F79" s="318">
        <f>1+2+(4*4)</f>
        <v>19</v>
      </c>
      <c r="G79" s="348" t="s">
        <v>58</v>
      </c>
      <c r="H79" s="314"/>
      <c r="I79" s="314">
        <f t="shared" si="3"/>
        <v>0</v>
      </c>
      <c r="J79" s="314"/>
      <c r="K79" s="314">
        <f t="shared" si="4"/>
        <v>0</v>
      </c>
      <c r="L79" s="314">
        <f t="shared" si="5"/>
        <v>0</v>
      </c>
      <c r="M79" s="315"/>
    </row>
    <row r="80" spans="1:13" s="356" customFormat="1" ht="18" customHeight="1">
      <c r="A80" s="315"/>
      <c r="B80" s="377" t="s">
        <v>226</v>
      </c>
      <c r="C80" s="350"/>
      <c r="D80" s="350"/>
      <c r="E80" s="350"/>
      <c r="F80" s="382">
        <v>1</v>
      </c>
      <c r="G80" s="366" t="s">
        <v>34</v>
      </c>
      <c r="H80" s="364"/>
      <c r="I80" s="364">
        <f t="shared" si="3"/>
        <v>0</v>
      </c>
      <c r="J80" s="364">
        <v>0</v>
      </c>
      <c r="K80" s="364">
        <f t="shared" si="4"/>
        <v>0</v>
      </c>
      <c r="L80" s="364">
        <f t="shared" si="5"/>
        <v>0</v>
      </c>
      <c r="M80" s="352"/>
    </row>
    <row r="81" spans="1:13" s="354" customFormat="1" ht="18" customHeight="1" thickBot="1">
      <c r="A81" s="335"/>
      <c r="B81" s="507" t="s">
        <v>2</v>
      </c>
      <c r="C81" s="508"/>
      <c r="D81" s="508"/>
      <c r="E81" s="509"/>
      <c r="F81" s="331"/>
      <c r="G81" s="353"/>
      <c r="H81" s="333"/>
      <c r="I81" s="334">
        <f>SUM(I54:I80)</f>
        <v>0</v>
      </c>
      <c r="J81" s="333"/>
      <c r="K81" s="334">
        <f>SUM(K54:K80)</f>
        <v>0</v>
      </c>
      <c r="L81" s="334">
        <f>SUM(L54:L80)</f>
        <v>0</v>
      </c>
      <c r="M81" s="335"/>
    </row>
    <row r="82" spans="1:13" s="356" customFormat="1" ht="18" customHeight="1" thickTop="1">
      <c r="A82" s="308">
        <v>6</v>
      </c>
      <c r="B82" s="337" t="s">
        <v>11</v>
      </c>
      <c r="C82" s="338"/>
      <c r="D82" s="338"/>
      <c r="E82" s="338"/>
      <c r="F82" s="312"/>
      <c r="G82" s="339"/>
      <c r="H82" s="340"/>
      <c r="I82" s="341"/>
      <c r="J82" s="340"/>
      <c r="K82" s="341"/>
      <c r="L82" s="342"/>
      <c r="M82" s="343"/>
    </row>
    <row r="83" spans="1:13" s="316" customFormat="1" ht="18" customHeight="1">
      <c r="A83" s="308"/>
      <c r="B83" s="317" t="s">
        <v>181</v>
      </c>
      <c r="C83" s="310"/>
      <c r="D83" s="310"/>
      <c r="E83" s="311"/>
      <c r="F83" s="318">
        <v>3</v>
      </c>
      <c r="G83" s="319" t="s">
        <v>32</v>
      </c>
      <c r="H83" s="314"/>
      <c r="I83" s="314">
        <f aca="true" t="shared" si="6" ref="I83:I95">F83*H83</f>
        <v>0</v>
      </c>
      <c r="J83" s="314">
        <v>0</v>
      </c>
      <c r="K83" s="314">
        <f aca="true" t="shared" si="7" ref="K83:K95">F83*J83</f>
        <v>0</v>
      </c>
      <c r="L83" s="314">
        <f>I83+K83</f>
        <v>0</v>
      </c>
      <c r="M83" s="315" t="s">
        <v>117</v>
      </c>
    </row>
    <row r="84" spans="1:13" s="316" customFormat="1" ht="18" customHeight="1">
      <c r="A84" s="308"/>
      <c r="B84" s="317" t="s">
        <v>123</v>
      </c>
      <c r="C84" s="310"/>
      <c r="D84" s="310"/>
      <c r="E84" s="311"/>
      <c r="F84" s="318">
        <v>3</v>
      </c>
      <c r="G84" s="319" t="s">
        <v>32</v>
      </c>
      <c r="H84" s="314"/>
      <c r="I84" s="314">
        <f t="shared" si="6"/>
        <v>0</v>
      </c>
      <c r="J84" s="314">
        <v>0</v>
      </c>
      <c r="K84" s="314">
        <f t="shared" si="7"/>
        <v>0</v>
      </c>
      <c r="L84" s="314">
        <f aca="true" t="shared" si="8" ref="L84:L95">I84+K84</f>
        <v>0</v>
      </c>
      <c r="M84" s="315" t="s">
        <v>117</v>
      </c>
    </row>
    <row r="85" spans="1:13" s="316" customFormat="1" ht="18" customHeight="1">
      <c r="A85" s="308"/>
      <c r="B85" s="317" t="s">
        <v>124</v>
      </c>
      <c r="C85" s="310"/>
      <c r="D85" s="310"/>
      <c r="E85" s="311"/>
      <c r="F85" s="318">
        <v>1</v>
      </c>
      <c r="G85" s="319" t="s">
        <v>32</v>
      </c>
      <c r="H85" s="314"/>
      <c r="I85" s="314">
        <f t="shared" si="6"/>
        <v>0</v>
      </c>
      <c r="J85" s="314">
        <v>0</v>
      </c>
      <c r="K85" s="314">
        <f t="shared" si="7"/>
        <v>0</v>
      </c>
      <c r="L85" s="314">
        <f t="shared" si="8"/>
        <v>0</v>
      </c>
      <c r="M85" s="315" t="s">
        <v>117</v>
      </c>
    </row>
    <row r="86" spans="1:13" s="316" customFormat="1" ht="18" customHeight="1">
      <c r="A86" s="308"/>
      <c r="B86" s="317" t="s">
        <v>125</v>
      </c>
      <c r="C86" s="310"/>
      <c r="D86" s="310"/>
      <c r="E86" s="311"/>
      <c r="F86" s="318">
        <v>1</v>
      </c>
      <c r="G86" s="319" t="s">
        <v>32</v>
      </c>
      <c r="H86" s="314"/>
      <c r="I86" s="314">
        <f t="shared" si="6"/>
        <v>0</v>
      </c>
      <c r="J86" s="314">
        <v>0</v>
      </c>
      <c r="K86" s="314">
        <f t="shared" si="7"/>
        <v>0</v>
      </c>
      <c r="L86" s="314">
        <f t="shared" si="8"/>
        <v>0</v>
      </c>
      <c r="M86" s="315" t="s">
        <v>117</v>
      </c>
    </row>
    <row r="87" spans="1:13" s="316" customFormat="1" ht="18" customHeight="1">
      <c r="A87" s="308"/>
      <c r="B87" s="317" t="s">
        <v>179</v>
      </c>
      <c r="C87" s="310"/>
      <c r="D87" s="310"/>
      <c r="E87" s="311"/>
      <c r="F87" s="318">
        <v>1</v>
      </c>
      <c r="G87" s="319" t="s">
        <v>32</v>
      </c>
      <c r="H87" s="314"/>
      <c r="I87" s="314">
        <f t="shared" si="6"/>
        <v>0</v>
      </c>
      <c r="J87" s="314">
        <v>0</v>
      </c>
      <c r="K87" s="314">
        <f t="shared" si="7"/>
        <v>0</v>
      </c>
      <c r="L87" s="314">
        <f t="shared" si="8"/>
        <v>0</v>
      </c>
      <c r="M87" s="315" t="s">
        <v>117</v>
      </c>
    </row>
    <row r="88" spans="1:13" s="316" customFormat="1" ht="18" customHeight="1">
      <c r="A88" s="308"/>
      <c r="B88" s="317" t="s">
        <v>180</v>
      </c>
      <c r="C88" s="310"/>
      <c r="D88" s="310"/>
      <c r="E88" s="311"/>
      <c r="F88" s="318">
        <v>8</v>
      </c>
      <c r="G88" s="319" t="s">
        <v>32</v>
      </c>
      <c r="H88" s="314"/>
      <c r="I88" s="314">
        <f t="shared" si="6"/>
        <v>0</v>
      </c>
      <c r="J88" s="314">
        <v>0</v>
      </c>
      <c r="K88" s="314">
        <f t="shared" si="7"/>
        <v>0</v>
      </c>
      <c r="L88" s="314">
        <f t="shared" si="8"/>
        <v>0</v>
      </c>
      <c r="M88" s="315" t="s">
        <v>117</v>
      </c>
    </row>
    <row r="89" spans="1:13" s="316" customFormat="1" ht="18" customHeight="1">
      <c r="A89" s="308"/>
      <c r="B89" s="317" t="s">
        <v>182</v>
      </c>
      <c r="C89" s="310"/>
      <c r="D89" s="310"/>
      <c r="E89" s="311"/>
      <c r="F89" s="318">
        <v>2</v>
      </c>
      <c r="G89" s="319" t="s">
        <v>32</v>
      </c>
      <c r="H89" s="364"/>
      <c r="I89" s="314">
        <f t="shared" si="6"/>
        <v>0</v>
      </c>
      <c r="J89" s="314">
        <v>0</v>
      </c>
      <c r="K89" s="314">
        <f t="shared" si="7"/>
        <v>0</v>
      </c>
      <c r="L89" s="314">
        <f t="shared" si="8"/>
        <v>0</v>
      </c>
      <c r="M89" s="315" t="s">
        <v>117</v>
      </c>
    </row>
    <row r="90" spans="1:13" s="316" customFormat="1" ht="18" customHeight="1">
      <c r="A90" s="308"/>
      <c r="B90" s="317" t="s">
        <v>183</v>
      </c>
      <c r="C90" s="310"/>
      <c r="D90" s="310"/>
      <c r="E90" s="311"/>
      <c r="F90" s="318">
        <v>4</v>
      </c>
      <c r="G90" s="319" t="s">
        <v>32</v>
      </c>
      <c r="H90" s="314"/>
      <c r="I90" s="314">
        <f t="shared" si="6"/>
        <v>0</v>
      </c>
      <c r="J90" s="314">
        <v>0</v>
      </c>
      <c r="K90" s="314">
        <f t="shared" si="7"/>
        <v>0</v>
      </c>
      <c r="L90" s="314">
        <f t="shared" si="8"/>
        <v>0</v>
      </c>
      <c r="M90" s="315" t="s">
        <v>117</v>
      </c>
    </row>
    <row r="91" spans="1:13" s="316" customFormat="1" ht="18" customHeight="1">
      <c r="A91" s="308"/>
      <c r="B91" s="317" t="s">
        <v>184</v>
      </c>
      <c r="C91" s="310"/>
      <c r="D91" s="310"/>
      <c r="E91" s="311"/>
      <c r="F91" s="318">
        <v>4</v>
      </c>
      <c r="G91" s="319" t="s">
        <v>32</v>
      </c>
      <c r="H91" s="314"/>
      <c r="I91" s="314">
        <f t="shared" si="6"/>
        <v>0</v>
      </c>
      <c r="J91" s="314">
        <v>0</v>
      </c>
      <c r="K91" s="314">
        <f t="shared" si="7"/>
        <v>0</v>
      </c>
      <c r="L91" s="314">
        <f t="shared" si="8"/>
        <v>0</v>
      </c>
      <c r="M91" s="315" t="s">
        <v>117</v>
      </c>
    </row>
    <row r="92" spans="1:13" s="316" customFormat="1" ht="18" customHeight="1">
      <c r="A92" s="308"/>
      <c r="B92" s="317" t="s">
        <v>188</v>
      </c>
      <c r="C92" s="310"/>
      <c r="D92" s="310"/>
      <c r="E92" s="311"/>
      <c r="F92" s="318">
        <v>2</v>
      </c>
      <c r="G92" s="319" t="s">
        <v>32</v>
      </c>
      <c r="H92" s="314"/>
      <c r="I92" s="314">
        <f t="shared" si="6"/>
        <v>0</v>
      </c>
      <c r="J92" s="314">
        <v>0</v>
      </c>
      <c r="K92" s="314">
        <f t="shared" si="7"/>
        <v>0</v>
      </c>
      <c r="L92" s="314">
        <f t="shared" si="8"/>
        <v>0</v>
      </c>
      <c r="M92" s="315" t="s">
        <v>117</v>
      </c>
    </row>
    <row r="93" spans="1:13" s="316" customFormat="1" ht="18" customHeight="1">
      <c r="A93" s="308"/>
      <c r="B93" s="317" t="s">
        <v>185</v>
      </c>
      <c r="C93" s="310"/>
      <c r="D93" s="310"/>
      <c r="E93" s="311"/>
      <c r="F93" s="318">
        <v>20</v>
      </c>
      <c r="G93" s="319" t="s">
        <v>32</v>
      </c>
      <c r="H93" s="314"/>
      <c r="I93" s="314">
        <f t="shared" si="6"/>
        <v>0</v>
      </c>
      <c r="J93" s="314">
        <v>0</v>
      </c>
      <c r="K93" s="314">
        <f t="shared" si="7"/>
        <v>0</v>
      </c>
      <c r="L93" s="314">
        <f t="shared" si="8"/>
        <v>0</v>
      </c>
      <c r="M93" s="315" t="s">
        <v>117</v>
      </c>
    </row>
    <row r="94" spans="1:13" s="316" customFormat="1" ht="18" customHeight="1">
      <c r="A94" s="308"/>
      <c r="B94" s="317" t="s">
        <v>186</v>
      </c>
      <c r="C94" s="310"/>
      <c r="D94" s="310"/>
      <c r="E94" s="311"/>
      <c r="F94" s="318">
        <v>8</v>
      </c>
      <c r="G94" s="319" t="s">
        <v>32</v>
      </c>
      <c r="H94" s="314"/>
      <c r="I94" s="314">
        <f t="shared" si="6"/>
        <v>0</v>
      </c>
      <c r="J94" s="314">
        <v>0</v>
      </c>
      <c r="K94" s="314">
        <f t="shared" si="7"/>
        <v>0</v>
      </c>
      <c r="L94" s="314">
        <f t="shared" si="8"/>
        <v>0</v>
      </c>
      <c r="M94" s="315" t="s">
        <v>117</v>
      </c>
    </row>
    <row r="95" spans="1:13" s="316" customFormat="1" ht="18" customHeight="1">
      <c r="A95" s="308"/>
      <c r="B95" s="317" t="s">
        <v>187</v>
      </c>
      <c r="C95" s="310"/>
      <c r="D95" s="310"/>
      <c r="E95" s="311"/>
      <c r="F95" s="318">
        <v>8</v>
      </c>
      <c r="G95" s="319" t="s">
        <v>32</v>
      </c>
      <c r="H95" s="314"/>
      <c r="I95" s="314">
        <f t="shared" si="6"/>
        <v>0</v>
      </c>
      <c r="J95" s="314">
        <v>0</v>
      </c>
      <c r="K95" s="314">
        <f t="shared" si="7"/>
        <v>0</v>
      </c>
      <c r="L95" s="314">
        <f t="shared" si="8"/>
        <v>0</v>
      </c>
      <c r="M95" s="315" t="s">
        <v>117</v>
      </c>
    </row>
    <row r="96" spans="1:13" s="316" customFormat="1" ht="18.75">
      <c r="A96" s="449"/>
      <c r="B96" s="450"/>
      <c r="C96" s="451"/>
      <c r="D96" s="451"/>
      <c r="E96" s="404"/>
      <c r="F96" s="318"/>
      <c r="G96" s="319"/>
      <c r="H96" s="378"/>
      <c r="I96" s="378"/>
      <c r="J96" s="378"/>
      <c r="K96" s="378"/>
      <c r="L96" s="378"/>
      <c r="M96" s="405"/>
    </row>
    <row r="97" spans="1:13" s="316" customFormat="1" ht="18" customHeight="1">
      <c r="A97" s="452"/>
      <c r="B97" s="453"/>
      <c r="C97" s="454"/>
      <c r="D97" s="454"/>
      <c r="E97" s="455"/>
      <c r="F97" s="456"/>
      <c r="G97" s="457"/>
      <c r="H97" s="458"/>
      <c r="I97" s="458"/>
      <c r="J97" s="458"/>
      <c r="K97" s="458"/>
      <c r="L97" s="458"/>
      <c r="M97" s="459"/>
    </row>
    <row r="98" spans="1:13" s="354" customFormat="1" ht="18" customHeight="1" thickBot="1">
      <c r="A98" s="335"/>
      <c r="B98" s="507" t="s">
        <v>101</v>
      </c>
      <c r="C98" s="508"/>
      <c r="D98" s="508"/>
      <c r="E98" s="509"/>
      <c r="F98" s="331"/>
      <c r="G98" s="353"/>
      <c r="H98" s="333"/>
      <c r="I98" s="334">
        <f>SUM(I82:I95)</f>
        <v>0</v>
      </c>
      <c r="J98" s="333"/>
      <c r="K98" s="334">
        <f>SUM(K82:K95)</f>
        <v>0</v>
      </c>
      <c r="L98" s="334">
        <f>SUM(L82:L95)</f>
        <v>0</v>
      </c>
      <c r="M98" s="335"/>
    </row>
    <row r="99" spans="1:13" s="356" customFormat="1" ht="18" customHeight="1" thickTop="1">
      <c r="A99" s="308">
        <v>7</v>
      </c>
      <c r="B99" s="337" t="s">
        <v>7</v>
      </c>
      <c r="C99" s="338"/>
      <c r="D99" s="338"/>
      <c r="E99" s="338"/>
      <c r="F99" s="312"/>
      <c r="G99" s="339"/>
      <c r="H99" s="340"/>
      <c r="I99" s="341"/>
      <c r="J99" s="340"/>
      <c r="K99" s="341"/>
      <c r="L99" s="342"/>
      <c r="M99" s="343"/>
    </row>
    <row r="100" spans="1:13" s="356" customFormat="1" ht="18" customHeight="1">
      <c r="A100" s="328"/>
      <c r="B100" s="383" t="s">
        <v>171</v>
      </c>
      <c r="C100" s="350"/>
      <c r="D100" s="350"/>
      <c r="E100" s="350"/>
      <c r="F100" s="318">
        <v>3839</v>
      </c>
      <c r="G100" s="348" t="s">
        <v>25</v>
      </c>
      <c r="H100" s="314"/>
      <c r="I100" s="314">
        <f>F100*H100</f>
        <v>0</v>
      </c>
      <c r="J100" s="314"/>
      <c r="K100" s="314">
        <f>F100*J100</f>
        <v>0</v>
      </c>
      <c r="L100" s="314">
        <f>I100+K100</f>
        <v>0</v>
      </c>
      <c r="M100" s="352"/>
    </row>
    <row r="101" spans="1:13" s="356" customFormat="1" ht="18" customHeight="1">
      <c r="A101" s="328"/>
      <c r="B101" s="383" t="s">
        <v>149</v>
      </c>
      <c r="C101" s="327"/>
      <c r="D101" s="322"/>
      <c r="E101" s="311"/>
      <c r="F101" s="318">
        <f>9+(2.85*2)+(4*31.5)</f>
        <v>140.7</v>
      </c>
      <c r="G101" s="348" t="s">
        <v>25</v>
      </c>
      <c r="H101" s="314"/>
      <c r="I101" s="314">
        <f>F101*H101</f>
        <v>0</v>
      </c>
      <c r="J101" s="314"/>
      <c r="K101" s="314">
        <f>F101*J101</f>
        <v>0</v>
      </c>
      <c r="L101" s="314">
        <f>I101+K101</f>
        <v>0</v>
      </c>
      <c r="M101" s="315"/>
    </row>
    <row r="102" spans="1:13" s="356" customFormat="1" ht="18" customHeight="1">
      <c r="A102" s="328"/>
      <c r="B102" s="383" t="s">
        <v>172</v>
      </c>
      <c r="C102" s="327"/>
      <c r="D102" s="322"/>
      <c r="E102" s="311"/>
      <c r="F102" s="318">
        <v>1120</v>
      </c>
      <c r="G102" s="348" t="s">
        <v>25</v>
      </c>
      <c r="H102" s="314"/>
      <c r="I102" s="314">
        <f>F102*H102</f>
        <v>0</v>
      </c>
      <c r="J102" s="314"/>
      <c r="K102" s="314">
        <f>F102*J102</f>
        <v>0</v>
      </c>
      <c r="L102" s="314">
        <f>I102+K102</f>
        <v>0</v>
      </c>
      <c r="M102" s="315"/>
    </row>
    <row r="103" spans="1:13" s="356" customFormat="1" ht="18" customHeight="1">
      <c r="A103" s="328"/>
      <c r="B103" s="383" t="s">
        <v>173</v>
      </c>
      <c r="C103" s="327"/>
      <c r="D103" s="322"/>
      <c r="E103" s="311"/>
      <c r="F103" s="318">
        <v>45</v>
      </c>
      <c r="G103" s="348" t="s">
        <v>25</v>
      </c>
      <c r="H103" s="314"/>
      <c r="I103" s="314">
        <f>F103*H103</f>
        <v>0</v>
      </c>
      <c r="J103" s="314"/>
      <c r="K103" s="314">
        <f>F103*J103</f>
        <v>0</v>
      </c>
      <c r="L103" s="314">
        <f>I103+K103</f>
        <v>0</v>
      </c>
      <c r="M103" s="315"/>
    </row>
    <row r="104" spans="1:13" s="356" customFormat="1" ht="18" customHeight="1">
      <c r="A104" s="328"/>
      <c r="B104" s="465"/>
      <c r="C104" s="327"/>
      <c r="D104" s="322"/>
      <c r="E104" s="311"/>
      <c r="F104" s="318"/>
      <c r="G104" s="348"/>
      <c r="H104" s="314"/>
      <c r="I104" s="314"/>
      <c r="J104" s="314"/>
      <c r="K104" s="314"/>
      <c r="L104" s="314"/>
      <c r="M104" s="315"/>
    </row>
    <row r="105" spans="1:13" s="356" customFormat="1" ht="18" customHeight="1">
      <c r="A105" s="328"/>
      <c r="B105" s="329"/>
      <c r="C105" s="327"/>
      <c r="D105" s="322"/>
      <c r="E105" s="311"/>
      <c r="F105" s="318"/>
      <c r="G105" s="319"/>
      <c r="H105" s="314"/>
      <c r="I105" s="314"/>
      <c r="J105" s="314"/>
      <c r="K105" s="314"/>
      <c r="L105" s="314"/>
      <c r="M105" s="315"/>
    </row>
    <row r="106" spans="1:13" s="354" customFormat="1" ht="18" customHeight="1" thickBot="1">
      <c r="A106" s="335"/>
      <c r="B106" s="507" t="s">
        <v>0</v>
      </c>
      <c r="C106" s="508"/>
      <c r="D106" s="508"/>
      <c r="E106" s="509"/>
      <c r="F106" s="331"/>
      <c r="G106" s="353"/>
      <c r="H106" s="333"/>
      <c r="I106" s="334">
        <f>SUM(I99:I105)</f>
        <v>0</v>
      </c>
      <c r="J106" s="333"/>
      <c r="K106" s="334">
        <f>SUM(K99:K105)</f>
        <v>0</v>
      </c>
      <c r="L106" s="334">
        <f>SUM(L99:L105)</f>
        <v>0</v>
      </c>
      <c r="M106" s="335"/>
    </row>
    <row r="107" spans="1:13" s="356" customFormat="1" ht="18" customHeight="1" thickTop="1">
      <c r="A107" s="308">
        <v>8</v>
      </c>
      <c r="B107" s="384" t="s">
        <v>126</v>
      </c>
      <c r="C107" s="310"/>
      <c r="D107" s="310"/>
      <c r="E107" s="311"/>
      <c r="F107" s="312"/>
      <c r="G107" s="380"/>
      <c r="H107" s="314"/>
      <c r="I107" s="314"/>
      <c r="J107" s="314"/>
      <c r="K107" s="314"/>
      <c r="L107" s="314"/>
      <c r="M107" s="315"/>
    </row>
    <row r="108" spans="1:13" s="356" customFormat="1" ht="18" customHeight="1">
      <c r="A108" s="385"/>
      <c r="B108" s="386" t="s">
        <v>174</v>
      </c>
      <c r="C108" s="350"/>
      <c r="D108" s="350"/>
      <c r="E108" s="350"/>
      <c r="F108" s="387">
        <v>5</v>
      </c>
      <c r="G108" s="388" t="s">
        <v>32</v>
      </c>
      <c r="H108" s="387"/>
      <c r="I108" s="387">
        <f aca="true" t="shared" si="9" ref="I108:I113">F108*H108</f>
        <v>0</v>
      </c>
      <c r="J108" s="387"/>
      <c r="K108" s="387">
        <f aca="true" t="shared" si="10" ref="K108:K113">F108*J108</f>
        <v>0</v>
      </c>
      <c r="L108" s="387">
        <f aca="true" t="shared" si="11" ref="L108:L113">I108+K108</f>
        <v>0</v>
      </c>
      <c r="M108" s="352"/>
    </row>
    <row r="109" spans="1:13" s="356" customFormat="1" ht="18" customHeight="1">
      <c r="A109" s="385"/>
      <c r="B109" s="386" t="s">
        <v>199</v>
      </c>
      <c r="C109" s="350"/>
      <c r="D109" s="350"/>
      <c r="E109" s="350"/>
      <c r="F109" s="387">
        <v>15</v>
      </c>
      <c r="G109" s="388" t="s">
        <v>58</v>
      </c>
      <c r="H109" s="387"/>
      <c r="I109" s="387">
        <f t="shared" si="9"/>
        <v>0</v>
      </c>
      <c r="J109" s="387">
        <v>0</v>
      </c>
      <c r="K109" s="387">
        <f t="shared" si="10"/>
        <v>0</v>
      </c>
      <c r="L109" s="387">
        <f t="shared" si="11"/>
        <v>0</v>
      </c>
      <c r="M109" s="352"/>
    </row>
    <row r="110" spans="1:13" s="356" customFormat="1" ht="18" customHeight="1">
      <c r="A110" s="385"/>
      <c r="B110" s="386" t="s">
        <v>175</v>
      </c>
      <c r="C110" s="350"/>
      <c r="D110" s="350"/>
      <c r="E110" s="350"/>
      <c r="F110" s="387">
        <v>20</v>
      </c>
      <c r="G110" s="388" t="s">
        <v>58</v>
      </c>
      <c r="H110" s="387"/>
      <c r="I110" s="387">
        <f t="shared" si="9"/>
        <v>0</v>
      </c>
      <c r="J110" s="387">
        <v>0</v>
      </c>
      <c r="K110" s="387">
        <f t="shared" si="10"/>
        <v>0</v>
      </c>
      <c r="L110" s="387">
        <f t="shared" si="11"/>
        <v>0</v>
      </c>
      <c r="M110" s="352"/>
    </row>
    <row r="111" spans="1:13" s="356" customFormat="1" ht="18" customHeight="1">
      <c r="A111" s="385"/>
      <c r="B111" s="386" t="s">
        <v>200</v>
      </c>
      <c r="C111" s="350"/>
      <c r="D111" s="350"/>
      <c r="E111" s="350"/>
      <c r="F111" s="387">
        <v>10</v>
      </c>
      <c r="G111" s="388" t="s">
        <v>58</v>
      </c>
      <c r="H111" s="387"/>
      <c r="I111" s="387">
        <f t="shared" si="9"/>
        <v>0</v>
      </c>
      <c r="J111" s="387">
        <v>0</v>
      </c>
      <c r="K111" s="387">
        <f t="shared" si="10"/>
        <v>0</v>
      </c>
      <c r="L111" s="387">
        <f t="shared" si="11"/>
        <v>0</v>
      </c>
      <c r="M111" s="352"/>
    </row>
    <row r="112" spans="1:13" s="356" customFormat="1" ht="18" customHeight="1">
      <c r="A112" s="385"/>
      <c r="B112" s="386" t="s">
        <v>201</v>
      </c>
      <c r="C112" s="350"/>
      <c r="D112" s="350"/>
      <c r="E112" s="350"/>
      <c r="F112" s="387">
        <v>5</v>
      </c>
      <c r="G112" s="388" t="s">
        <v>58</v>
      </c>
      <c r="H112" s="387"/>
      <c r="I112" s="387">
        <f t="shared" si="9"/>
        <v>0</v>
      </c>
      <c r="J112" s="387">
        <v>0</v>
      </c>
      <c r="K112" s="387">
        <f t="shared" si="10"/>
        <v>0</v>
      </c>
      <c r="L112" s="387">
        <f t="shared" si="11"/>
        <v>0</v>
      </c>
      <c r="M112" s="352"/>
    </row>
    <row r="113" spans="1:13" s="356" customFormat="1" ht="18" customHeight="1">
      <c r="A113" s="385"/>
      <c r="B113" s="389" t="s">
        <v>170</v>
      </c>
      <c r="C113" s="350"/>
      <c r="D113" s="350"/>
      <c r="E113" s="350"/>
      <c r="F113" s="387">
        <v>100</v>
      </c>
      <c r="G113" s="390" t="s">
        <v>32</v>
      </c>
      <c r="H113" s="391"/>
      <c r="I113" s="391">
        <f t="shared" si="9"/>
        <v>0</v>
      </c>
      <c r="J113" s="391"/>
      <c r="K113" s="391">
        <f t="shared" si="10"/>
        <v>0</v>
      </c>
      <c r="L113" s="391">
        <f t="shared" si="11"/>
        <v>0</v>
      </c>
      <c r="M113" s="352"/>
    </row>
    <row r="114" spans="1:13" s="356" customFormat="1" ht="18" customHeight="1">
      <c r="A114" s="385"/>
      <c r="B114" s="389" t="s">
        <v>176</v>
      </c>
      <c r="C114" s="350"/>
      <c r="D114" s="350"/>
      <c r="E114" s="350"/>
      <c r="F114" s="387">
        <v>4</v>
      </c>
      <c r="G114" s="390" t="s">
        <v>32</v>
      </c>
      <c r="H114" s="391"/>
      <c r="I114" s="391">
        <f aca="true" t="shared" si="12" ref="I114:I122">F114*H114</f>
        <v>0</v>
      </c>
      <c r="J114" s="391"/>
      <c r="K114" s="391">
        <f aca="true" t="shared" si="13" ref="K114:K122">F114*J114</f>
        <v>0</v>
      </c>
      <c r="L114" s="391">
        <f aca="true" t="shared" si="14" ref="L114:L122">I114+K114</f>
        <v>0</v>
      </c>
      <c r="M114" s="352"/>
    </row>
    <row r="115" spans="1:13" s="356" customFormat="1" ht="18" customHeight="1">
      <c r="A115" s="385"/>
      <c r="B115" s="389" t="s">
        <v>198</v>
      </c>
      <c r="C115" s="350"/>
      <c r="D115" s="350"/>
      <c r="E115" s="350"/>
      <c r="F115" s="387">
        <v>115</v>
      </c>
      <c r="G115" s="390" t="s">
        <v>32</v>
      </c>
      <c r="H115" s="391"/>
      <c r="I115" s="391">
        <f t="shared" si="12"/>
        <v>0</v>
      </c>
      <c r="J115" s="391"/>
      <c r="K115" s="391">
        <f t="shared" si="13"/>
        <v>0</v>
      </c>
      <c r="L115" s="391">
        <f t="shared" si="14"/>
        <v>0</v>
      </c>
      <c r="M115" s="352"/>
    </row>
    <row r="116" spans="1:13" s="356" customFormat="1" ht="18" customHeight="1">
      <c r="A116" s="385"/>
      <c r="B116" s="389" t="s">
        <v>195</v>
      </c>
      <c r="C116" s="350"/>
      <c r="D116" s="350"/>
      <c r="E116" s="350"/>
      <c r="F116" s="387">
        <v>15</v>
      </c>
      <c r="G116" s="390" t="s">
        <v>32</v>
      </c>
      <c r="H116" s="391"/>
      <c r="I116" s="391">
        <f t="shared" si="12"/>
        <v>0</v>
      </c>
      <c r="J116" s="391"/>
      <c r="K116" s="391">
        <f t="shared" si="13"/>
        <v>0</v>
      </c>
      <c r="L116" s="391">
        <f t="shared" si="14"/>
        <v>0</v>
      </c>
      <c r="M116" s="352"/>
    </row>
    <row r="117" spans="1:13" s="356" customFormat="1" ht="18" customHeight="1">
      <c r="A117" s="328"/>
      <c r="B117" s="389" t="s">
        <v>197</v>
      </c>
      <c r="C117" s="350"/>
      <c r="D117" s="350"/>
      <c r="E117" s="350"/>
      <c r="F117" s="387">
        <v>15</v>
      </c>
      <c r="G117" s="390" t="s">
        <v>32</v>
      </c>
      <c r="H117" s="391"/>
      <c r="I117" s="391">
        <f t="shared" si="12"/>
        <v>0</v>
      </c>
      <c r="J117" s="391"/>
      <c r="K117" s="391">
        <f t="shared" si="13"/>
        <v>0</v>
      </c>
      <c r="L117" s="391">
        <f t="shared" si="14"/>
        <v>0</v>
      </c>
      <c r="M117" s="352"/>
    </row>
    <row r="118" spans="1:13" s="356" customFormat="1" ht="18" customHeight="1">
      <c r="A118" s="328"/>
      <c r="B118" s="389" t="s">
        <v>196</v>
      </c>
      <c r="C118" s="350"/>
      <c r="D118" s="350"/>
      <c r="E118" s="350"/>
      <c r="F118" s="387">
        <v>135</v>
      </c>
      <c r="G118" s="390" t="s">
        <v>32</v>
      </c>
      <c r="H118" s="391"/>
      <c r="I118" s="391">
        <f t="shared" si="12"/>
        <v>0</v>
      </c>
      <c r="J118" s="391"/>
      <c r="K118" s="391">
        <f t="shared" si="13"/>
        <v>0</v>
      </c>
      <c r="L118" s="391">
        <f t="shared" si="14"/>
        <v>0</v>
      </c>
      <c r="M118" s="352"/>
    </row>
    <row r="119" spans="1:13" s="356" customFormat="1" ht="18" customHeight="1">
      <c r="A119" s="328"/>
      <c r="B119" s="389" t="s">
        <v>177</v>
      </c>
      <c r="C119" s="350"/>
      <c r="D119" s="350"/>
      <c r="E119" s="350"/>
      <c r="F119" s="387">
        <v>4</v>
      </c>
      <c r="G119" s="390" t="s">
        <v>32</v>
      </c>
      <c r="H119" s="391"/>
      <c r="I119" s="391">
        <f t="shared" si="12"/>
        <v>0</v>
      </c>
      <c r="J119" s="391"/>
      <c r="K119" s="391">
        <f t="shared" si="13"/>
        <v>0</v>
      </c>
      <c r="L119" s="391">
        <f t="shared" si="14"/>
        <v>0</v>
      </c>
      <c r="M119" s="352"/>
    </row>
    <row r="120" spans="1:13" s="356" customFormat="1" ht="18" customHeight="1">
      <c r="A120" s="328"/>
      <c r="B120" s="389" t="s">
        <v>202</v>
      </c>
      <c r="C120" s="350"/>
      <c r="D120" s="350"/>
      <c r="E120" s="350"/>
      <c r="F120" s="387">
        <v>6278</v>
      </c>
      <c r="G120" s="390" t="s">
        <v>31</v>
      </c>
      <c r="H120" s="391"/>
      <c r="I120" s="391">
        <f t="shared" si="12"/>
        <v>0</v>
      </c>
      <c r="J120" s="391"/>
      <c r="K120" s="391">
        <f t="shared" si="13"/>
        <v>0</v>
      </c>
      <c r="L120" s="391">
        <f t="shared" si="14"/>
        <v>0</v>
      </c>
      <c r="M120" s="352"/>
    </row>
    <row r="121" spans="1:13" s="356" customFormat="1" ht="18" customHeight="1">
      <c r="A121" s="328"/>
      <c r="B121" s="389" t="s">
        <v>203</v>
      </c>
      <c r="C121" s="350"/>
      <c r="D121" s="350"/>
      <c r="E121" s="350"/>
      <c r="F121" s="387">
        <v>3988</v>
      </c>
      <c r="G121" s="390" t="s">
        <v>31</v>
      </c>
      <c r="H121" s="391"/>
      <c r="I121" s="391">
        <f t="shared" si="12"/>
        <v>0</v>
      </c>
      <c r="J121" s="391"/>
      <c r="K121" s="391">
        <f t="shared" si="13"/>
        <v>0</v>
      </c>
      <c r="L121" s="391">
        <f t="shared" si="14"/>
        <v>0</v>
      </c>
      <c r="M121" s="352"/>
    </row>
    <row r="122" spans="1:13" s="356" customFormat="1" ht="18" customHeight="1">
      <c r="A122" s="328"/>
      <c r="B122" s="389" t="s">
        <v>204</v>
      </c>
      <c r="C122" s="350"/>
      <c r="D122" s="350"/>
      <c r="E122" s="350"/>
      <c r="F122" s="387">
        <v>180</v>
      </c>
      <c r="G122" s="390" t="s">
        <v>31</v>
      </c>
      <c r="H122" s="391"/>
      <c r="I122" s="391">
        <f t="shared" si="12"/>
        <v>0</v>
      </c>
      <c r="J122" s="391"/>
      <c r="K122" s="391">
        <f t="shared" si="13"/>
        <v>0</v>
      </c>
      <c r="L122" s="391">
        <f t="shared" si="14"/>
        <v>0</v>
      </c>
      <c r="M122" s="352"/>
    </row>
    <row r="123" spans="1:13" s="356" customFormat="1" ht="18" customHeight="1">
      <c r="A123" s="328"/>
      <c r="B123" s="389" t="s">
        <v>205</v>
      </c>
      <c r="C123" s="350"/>
      <c r="D123" s="350"/>
      <c r="E123" s="350"/>
      <c r="F123" s="387">
        <v>360</v>
      </c>
      <c r="G123" s="390" t="s">
        <v>31</v>
      </c>
      <c r="H123" s="391"/>
      <c r="I123" s="391">
        <f aca="true" t="shared" si="15" ref="I123:I128">F123*H123</f>
        <v>0</v>
      </c>
      <c r="J123" s="391"/>
      <c r="K123" s="391">
        <f aca="true" t="shared" si="16" ref="K123:K128">F123*J123</f>
        <v>0</v>
      </c>
      <c r="L123" s="391">
        <f aca="true" t="shared" si="17" ref="L123:L128">I123+K123</f>
        <v>0</v>
      </c>
      <c r="M123" s="343"/>
    </row>
    <row r="124" spans="1:13" s="356" customFormat="1" ht="18" customHeight="1">
      <c r="A124" s="328"/>
      <c r="B124" s="389" t="s">
        <v>206</v>
      </c>
      <c r="C124" s="350"/>
      <c r="D124" s="350"/>
      <c r="E124" s="350"/>
      <c r="F124" s="387">
        <v>1455</v>
      </c>
      <c r="G124" s="390" t="s">
        <v>31</v>
      </c>
      <c r="H124" s="391"/>
      <c r="I124" s="391">
        <f t="shared" si="15"/>
        <v>0</v>
      </c>
      <c r="J124" s="391"/>
      <c r="K124" s="391">
        <f t="shared" si="16"/>
        <v>0</v>
      </c>
      <c r="L124" s="391">
        <f t="shared" si="17"/>
        <v>0</v>
      </c>
      <c r="M124" s="343"/>
    </row>
    <row r="125" spans="1:13" s="356" customFormat="1" ht="18" customHeight="1">
      <c r="A125" s="328"/>
      <c r="B125" s="389" t="s">
        <v>207</v>
      </c>
      <c r="C125" s="350"/>
      <c r="D125" s="350"/>
      <c r="E125" s="350"/>
      <c r="F125" s="387">
        <v>485</v>
      </c>
      <c r="G125" s="390" t="s">
        <v>31</v>
      </c>
      <c r="H125" s="391"/>
      <c r="I125" s="391">
        <f t="shared" si="15"/>
        <v>0</v>
      </c>
      <c r="J125" s="391"/>
      <c r="K125" s="391">
        <f t="shared" si="16"/>
        <v>0</v>
      </c>
      <c r="L125" s="391">
        <f t="shared" si="17"/>
        <v>0</v>
      </c>
      <c r="M125" s="343"/>
    </row>
    <row r="126" spans="1:13" s="356" customFormat="1" ht="18" customHeight="1">
      <c r="A126" s="328"/>
      <c r="B126" s="389" t="s">
        <v>208</v>
      </c>
      <c r="C126" s="350"/>
      <c r="D126" s="350"/>
      <c r="E126" s="350"/>
      <c r="F126" s="387">
        <v>180</v>
      </c>
      <c r="G126" s="390" t="s">
        <v>31</v>
      </c>
      <c r="H126" s="391"/>
      <c r="I126" s="391">
        <f t="shared" si="15"/>
        <v>0</v>
      </c>
      <c r="J126" s="391"/>
      <c r="K126" s="391">
        <f t="shared" si="16"/>
        <v>0</v>
      </c>
      <c r="L126" s="391">
        <f t="shared" si="17"/>
        <v>0</v>
      </c>
      <c r="M126" s="343"/>
    </row>
    <row r="127" spans="1:13" s="356" customFormat="1" ht="18" customHeight="1">
      <c r="A127" s="328"/>
      <c r="B127" s="389" t="s">
        <v>209</v>
      </c>
      <c r="C127" s="350"/>
      <c r="D127" s="350"/>
      <c r="E127" s="350"/>
      <c r="F127" s="387">
        <v>1</v>
      </c>
      <c r="G127" s="390" t="s">
        <v>211</v>
      </c>
      <c r="H127" s="391"/>
      <c r="I127" s="391">
        <f t="shared" si="15"/>
        <v>0</v>
      </c>
      <c r="J127" s="391"/>
      <c r="K127" s="391">
        <f t="shared" si="16"/>
        <v>0</v>
      </c>
      <c r="L127" s="391">
        <f t="shared" si="17"/>
        <v>0</v>
      </c>
      <c r="M127" s="343" t="s">
        <v>212</v>
      </c>
    </row>
    <row r="128" spans="1:13" s="356" customFormat="1" ht="18" customHeight="1">
      <c r="A128" s="328"/>
      <c r="B128" s="389" t="s">
        <v>210</v>
      </c>
      <c r="C128" s="350"/>
      <c r="D128" s="350"/>
      <c r="E128" s="350"/>
      <c r="F128" s="387">
        <v>1</v>
      </c>
      <c r="G128" s="390" t="s">
        <v>211</v>
      </c>
      <c r="H128" s="391"/>
      <c r="I128" s="391">
        <f t="shared" si="15"/>
        <v>0</v>
      </c>
      <c r="J128" s="391"/>
      <c r="K128" s="391">
        <f t="shared" si="16"/>
        <v>0</v>
      </c>
      <c r="L128" s="391">
        <f t="shared" si="17"/>
        <v>0</v>
      </c>
      <c r="M128" s="343" t="s">
        <v>212</v>
      </c>
    </row>
    <row r="129" spans="1:13" s="356" customFormat="1" ht="18" customHeight="1">
      <c r="A129" s="328"/>
      <c r="B129" s="466"/>
      <c r="C129" s="338"/>
      <c r="D129" s="338"/>
      <c r="E129" s="338"/>
      <c r="F129" s="467"/>
      <c r="G129" s="468"/>
      <c r="H129" s="469"/>
      <c r="I129" s="469"/>
      <c r="J129" s="469"/>
      <c r="K129" s="469"/>
      <c r="L129" s="469"/>
      <c r="M129" s="343"/>
    </row>
    <row r="130" spans="1:13" s="356" customFormat="1" ht="18" customHeight="1">
      <c r="A130" s="315"/>
      <c r="B130" s="392"/>
      <c r="C130" s="393"/>
      <c r="D130" s="393"/>
      <c r="E130" s="394"/>
      <c r="F130" s="312"/>
      <c r="G130" s="395"/>
      <c r="H130" s="396"/>
      <c r="I130" s="397"/>
      <c r="J130" s="396"/>
      <c r="K130" s="397"/>
      <c r="L130" s="397"/>
      <c r="M130" s="315"/>
    </row>
    <row r="131" spans="1:13" s="354" customFormat="1" ht="18" customHeight="1" thickBot="1">
      <c r="A131" s="335"/>
      <c r="B131" s="529" t="s">
        <v>59</v>
      </c>
      <c r="C131" s="530"/>
      <c r="D131" s="530"/>
      <c r="E131" s="531"/>
      <c r="F131" s="331"/>
      <c r="G131" s="398"/>
      <c r="H131" s="333"/>
      <c r="I131" s="334">
        <f>SUM(I107:I130)</f>
        <v>0</v>
      </c>
      <c r="J131" s="333"/>
      <c r="K131" s="334">
        <f>SUM(K107:K130)</f>
        <v>0</v>
      </c>
      <c r="L131" s="334">
        <f>SUM(L107:L130)</f>
        <v>0</v>
      </c>
      <c r="M131" s="335"/>
    </row>
    <row r="132" spans="1:13" s="356" customFormat="1" ht="18" customHeight="1" thickTop="1">
      <c r="A132" s="308">
        <v>9</v>
      </c>
      <c r="B132" s="384" t="s">
        <v>127</v>
      </c>
      <c r="C132" s="399"/>
      <c r="D132" s="399"/>
      <c r="E132" s="400"/>
      <c r="F132" s="401"/>
      <c r="G132" s="402"/>
      <c r="H132" s="396"/>
      <c r="I132" s="396"/>
      <c r="J132" s="396"/>
      <c r="K132" s="396"/>
      <c r="L132" s="403"/>
      <c r="M132" s="315"/>
    </row>
    <row r="133" spans="1:13" s="316" customFormat="1" ht="18" customHeight="1">
      <c r="A133" s="308"/>
      <c r="B133" s="317" t="s">
        <v>213</v>
      </c>
      <c r="C133" s="310"/>
      <c r="D133" s="310"/>
      <c r="E133" s="311"/>
      <c r="F133" s="318">
        <v>8</v>
      </c>
      <c r="G133" s="319" t="s">
        <v>32</v>
      </c>
      <c r="H133" s="314"/>
      <c r="I133" s="314"/>
      <c r="J133" s="314"/>
      <c r="K133" s="314"/>
      <c r="L133" s="314"/>
      <c r="M133" s="315"/>
    </row>
    <row r="134" spans="1:13" s="316" customFormat="1" ht="18" customHeight="1">
      <c r="A134" s="308"/>
      <c r="B134" s="317" t="s">
        <v>214</v>
      </c>
      <c r="C134" s="310"/>
      <c r="D134" s="310"/>
      <c r="E134" s="311"/>
      <c r="F134" s="318">
        <v>48</v>
      </c>
      <c r="G134" s="319" t="s">
        <v>216</v>
      </c>
      <c r="H134" s="314"/>
      <c r="I134" s="314">
        <f>SUM(H134*F134)</f>
        <v>0</v>
      </c>
      <c r="J134" s="314"/>
      <c r="K134" s="314">
        <f>SUM(J134*F134)</f>
        <v>0</v>
      </c>
      <c r="L134" s="314">
        <f>SUM(K134+I134)</f>
        <v>0</v>
      </c>
      <c r="M134" s="315"/>
    </row>
    <row r="135" spans="1:13" s="316" customFormat="1" ht="18" customHeight="1">
      <c r="A135" s="308"/>
      <c r="B135" s="317" t="s">
        <v>215</v>
      </c>
      <c r="C135" s="310"/>
      <c r="D135" s="310"/>
      <c r="E135" s="311"/>
      <c r="F135" s="318">
        <v>75</v>
      </c>
      <c r="G135" s="319" t="s">
        <v>25</v>
      </c>
      <c r="H135" s="314"/>
      <c r="I135" s="314">
        <f>SUM(H135*F135)</f>
        <v>0</v>
      </c>
      <c r="J135" s="314"/>
      <c r="K135" s="314">
        <f>SUM(J135*F135)</f>
        <v>0</v>
      </c>
      <c r="L135" s="314">
        <f>SUM(K135+I135)</f>
        <v>0</v>
      </c>
      <c r="M135" s="315"/>
    </row>
    <row r="136" spans="1:13" s="316" customFormat="1" ht="18" customHeight="1">
      <c r="A136" s="308"/>
      <c r="B136" s="317" t="s">
        <v>217</v>
      </c>
      <c r="C136" s="310"/>
      <c r="D136" s="310"/>
      <c r="E136" s="311"/>
      <c r="F136" s="318">
        <v>48</v>
      </c>
      <c r="G136" s="319" t="s">
        <v>216</v>
      </c>
      <c r="H136" s="314"/>
      <c r="I136" s="314">
        <f>SUM(H136*F136)</f>
        <v>0</v>
      </c>
      <c r="J136" s="314"/>
      <c r="K136" s="314">
        <f>SUM(J136*F136)</f>
        <v>0</v>
      </c>
      <c r="L136" s="314">
        <f>SUM(K136+I136)</f>
        <v>0</v>
      </c>
      <c r="M136" s="315"/>
    </row>
    <row r="137" spans="1:13" s="316" customFormat="1" ht="18" customHeight="1">
      <c r="A137" s="308"/>
      <c r="B137" s="317" t="s">
        <v>218</v>
      </c>
      <c r="C137" s="310"/>
      <c r="D137" s="310"/>
      <c r="E137" s="311"/>
      <c r="F137" s="318">
        <v>75</v>
      </c>
      <c r="G137" s="319" t="s">
        <v>25</v>
      </c>
      <c r="H137" s="314"/>
      <c r="I137" s="314">
        <f>SUM(H137*F137)</f>
        <v>0</v>
      </c>
      <c r="J137" s="314"/>
      <c r="K137" s="314">
        <f>SUM(J137*F137)</f>
        <v>0</v>
      </c>
      <c r="L137" s="314">
        <f>SUM(K137+I137)</f>
        <v>0</v>
      </c>
      <c r="M137" s="315"/>
    </row>
    <row r="138" spans="1:13" s="316" customFormat="1" ht="18" customHeight="1">
      <c r="A138" s="308"/>
      <c r="B138" s="317" t="s">
        <v>219</v>
      </c>
      <c r="C138" s="310"/>
      <c r="D138" s="310"/>
      <c r="E138" s="311"/>
      <c r="F138" s="318">
        <v>120</v>
      </c>
      <c r="G138" s="319" t="s">
        <v>220</v>
      </c>
      <c r="H138" s="314"/>
      <c r="I138" s="314">
        <f>F138*H138</f>
        <v>0</v>
      </c>
      <c r="J138" s="314">
        <v>0</v>
      </c>
      <c r="K138" s="314">
        <f>F138*J138</f>
        <v>0</v>
      </c>
      <c r="L138" s="314">
        <f>I138+K138</f>
        <v>0</v>
      </c>
      <c r="M138" s="315"/>
    </row>
    <row r="139" spans="1:13" s="316" customFormat="1" ht="18" customHeight="1">
      <c r="A139" s="442"/>
      <c r="B139" s="443"/>
      <c r="C139" s="444"/>
      <c r="D139" s="444"/>
      <c r="E139" s="445"/>
      <c r="F139" s="446"/>
      <c r="G139" s="447"/>
      <c r="H139" s="448"/>
      <c r="I139" s="448"/>
      <c r="J139" s="448"/>
      <c r="K139" s="448"/>
      <c r="L139" s="448"/>
      <c r="M139" s="439"/>
    </row>
    <row r="140" spans="1:13" s="354" customFormat="1" ht="18" customHeight="1" thickBot="1">
      <c r="A140" s="335"/>
      <c r="B140" s="507" t="s">
        <v>128</v>
      </c>
      <c r="C140" s="508"/>
      <c r="D140" s="508"/>
      <c r="E140" s="509"/>
      <c r="F140" s="331"/>
      <c r="G140" s="353"/>
      <c r="H140" s="333"/>
      <c r="I140" s="334">
        <f>SUM(I132:I138)</f>
        <v>0</v>
      </c>
      <c r="J140" s="333"/>
      <c r="K140" s="334">
        <f>SUM(K132:K138)</f>
        <v>0</v>
      </c>
      <c r="L140" s="334">
        <f>SUM(L132:L138)</f>
        <v>0</v>
      </c>
      <c r="M140" s="335"/>
    </row>
    <row r="141" spans="1:13" s="412" customFormat="1" ht="18" customHeight="1" thickBot="1" thickTop="1">
      <c r="A141" s="406"/>
      <c r="B141" s="525" t="s">
        <v>102</v>
      </c>
      <c r="C141" s="526"/>
      <c r="D141" s="526"/>
      <c r="E141" s="527"/>
      <c r="F141" s="407"/>
      <c r="G141" s="408"/>
      <c r="H141" s="409"/>
      <c r="I141" s="410">
        <f>I24+I39+I48+I53+I81+I98+I106+I131+I140</f>
        <v>0</v>
      </c>
      <c r="J141" s="409"/>
      <c r="K141" s="410">
        <f>K24+K39+K48+K53+K81+K98+K106+K131+K140</f>
        <v>0</v>
      </c>
      <c r="L141" s="410">
        <f>L24+L39+L48+L53+L81+L98+L106+L131+L140</f>
        <v>0</v>
      </c>
      <c r="M141" s="411"/>
    </row>
    <row r="142" spans="1:13" s="420" customFormat="1" ht="18" customHeight="1" thickTop="1">
      <c r="A142" s="413"/>
      <c r="B142" s="414" t="s">
        <v>57</v>
      </c>
      <c r="C142" s="415" t="s">
        <v>194</v>
      </c>
      <c r="D142" s="415"/>
      <c r="E142" s="416"/>
      <c r="F142" s="417"/>
      <c r="G142" s="418"/>
      <c r="H142" s="418"/>
      <c r="I142" s="418"/>
      <c r="J142" s="418"/>
      <c r="K142" s="419"/>
      <c r="M142" s="413"/>
    </row>
    <row r="143" spans="1:13" s="420" customFormat="1" ht="18" customHeight="1">
      <c r="A143" s="413"/>
      <c r="B143" s="414"/>
      <c r="C143" s="415" t="s">
        <v>103</v>
      </c>
      <c r="D143" s="415"/>
      <c r="E143" s="416"/>
      <c r="F143" s="417"/>
      <c r="G143" s="418"/>
      <c r="H143" s="418"/>
      <c r="I143" s="418"/>
      <c r="J143" s="418"/>
      <c r="K143" s="419"/>
      <c r="M143" s="413"/>
    </row>
    <row r="144" spans="1:13" s="316" customFormat="1" ht="18" customHeight="1">
      <c r="A144" s="421"/>
      <c r="B144" s="414"/>
      <c r="C144" s="415"/>
      <c r="D144" s="415"/>
      <c r="E144" s="416"/>
      <c r="F144" s="417"/>
      <c r="G144" s="422"/>
      <c r="H144" s="422"/>
      <c r="I144" s="422"/>
      <c r="J144" s="422"/>
      <c r="K144" s="423"/>
      <c r="M144" s="421"/>
    </row>
    <row r="145" spans="1:13" s="356" customFormat="1" ht="18" customHeight="1">
      <c r="A145" s="290"/>
      <c r="B145" s="284"/>
      <c r="C145" s="284"/>
      <c r="D145" s="284"/>
      <c r="E145" s="284"/>
      <c r="F145" s="287"/>
      <c r="G145" s="286"/>
      <c r="H145" s="286"/>
      <c r="I145" s="286"/>
      <c r="J145" s="287"/>
      <c r="K145" s="286"/>
      <c r="L145" s="286"/>
      <c r="M145" s="290"/>
    </row>
    <row r="146" spans="1:13" s="356" customFormat="1" ht="18" customHeight="1">
      <c r="A146" s="290"/>
      <c r="B146" s="284"/>
      <c r="C146" s="284"/>
      <c r="D146" s="284"/>
      <c r="E146" s="284"/>
      <c r="F146" s="287"/>
      <c r="G146" s="286"/>
      <c r="H146" s="286"/>
      <c r="I146" s="286"/>
      <c r="J146" s="287"/>
      <c r="K146" s="286"/>
      <c r="L146" s="286"/>
      <c r="M146" s="290"/>
    </row>
    <row r="147" spans="1:13" s="316" customFormat="1" ht="18" customHeight="1">
      <c r="A147" s="290"/>
      <c r="B147" s="284"/>
      <c r="C147" s="284"/>
      <c r="D147" s="284"/>
      <c r="E147" s="284"/>
      <c r="F147" s="287"/>
      <c r="G147" s="286"/>
      <c r="H147" s="286"/>
      <c r="I147" s="286"/>
      <c r="J147" s="287"/>
      <c r="K147" s="286"/>
      <c r="L147" s="286"/>
      <c r="M147" s="290"/>
    </row>
    <row r="148" spans="1:13" s="356" customFormat="1" ht="18" customHeight="1">
      <c r="A148" s="290"/>
      <c r="B148" s="284"/>
      <c r="C148" s="284"/>
      <c r="D148" s="284"/>
      <c r="E148" s="284"/>
      <c r="F148" s="287"/>
      <c r="G148" s="286"/>
      <c r="H148" s="286"/>
      <c r="I148" s="286"/>
      <c r="J148" s="287"/>
      <c r="K148" s="286"/>
      <c r="L148" s="286"/>
      <c r="M148" s="290"/>
    </row>
    <row r="149" spans="1:13" s="356" customFormat="1" ht="18" customHeight="1">
      <c r="A149" s="290"/>
      <c r="B149" s="284"/>
      <c r="C149" s="284"/>
      <c r="D149" s="284"/>
      <c r="E149" s="284"/>
      <c r="F149" s="287"/>
      <c r="G149" s="286"/>
      <c r="H149" s="286"/>
      <c r="I149" s="286"/>
      <c r="J149" s="287"/>
      <c r="K149" s="286"/>
      <c r="L149" s="286"/>
      <c r="M149" s="290"/>
    </row>
    <row r="150" spans="1:13" s="356" customFormat="1" ht="18" customHeight="1">
      <c r="A150" s="290"/>
      <c r="B150" s="284"/>
      <c r="C150" s="284"/>
      <c r="D150" s="284"/>
      <c r="E150" s="284"/>
      <c r="F150" s="287"/>
      <c r="G150" s="286"/>
      <c r="H150" s="286"/>
      <c r="I150" s="286"/>
      <c r="J150" s="287"/>
      <c r="K150" s="286"/>
      <c r="L150" s="286"/>
      <c r="M150" s="290"/>
    </row>
    <row r="151" spans="1:13" s="316" customFormat="1" ht="18" customHeight="1">
      <c r="A151" s="290"/>
      <c r="B151" s="284"/>
      <c r="C151" s="284"/>
      <c r="D151" s="284"/>
      <c r="E151" s="284"/>
      <c r="F151" s="287"/>
      <c r="G151" s="286"/>
      <c r="H151" s="286"/>
      <c r="I151" s="286"/>
      <c r="J151" s="287"/>
      <c r="K151" s="286"/>
      <c r="L151" s="286"/>
      <c r="M151" s="290"/>
    </row>
    <row r="152" spans="1:13" s="316" customFormat="1" ht="18" customHeight="1">
      <c r="A152" s="290"/>
      <c r="B152" s="284"/>
      <c r="C152" s="284"/>
      <c r="D152" s="284"/>
      <c r="E152" s="284"/>
      <c r="F152" s="287"/>
      <c r="G152" s="286"/>
      <c r="H152" s="286"/>
      <c r="I152" s="286"/>
      <c r="J152" s="287"/>
      <c r="K152" s="286"/>
      <c r="L152" s="286"/>
      <c r="M152" s="290"/>
    </row>
    <row r="153" spans="1:13" s="316" customFormat="1" ht="18" customHeight="1">
      <c r="A153" s="290"/>
      <c r="B153" s="284"/>
      <c r="C153" s="284"/>
      <c r="D153" s="284"/>
      <c r="E153" s="284"/>
      <c r="F153" s="287"/>
      <c r="G153" s="286"/>
      <c r="H153" s="286"/>
      <c r="I153" s="286"/>
      <c r="J153" s="287"/>
      <c r="K153" s="286"/>
      <c r="L153" s="286"/>
      <c r="M153" s="290"/>
    </row>
    <row r="154" spans="1:13" s="316" customFormat="1" ht="18" customHeight="1">
      <c r="A154" s="290"/>
      <c r="B154" s="284"/>
      <c r="C154" s="284"/>
      <c r="D154" s="284"/>
      <c r="E154" s="284"/>
      <c r="F154" s="287"/>
      <c r="G154" s="286"/>
      <c r="H154" s="286"/>
      <c r="I154" s="286"/>
      <c r="J154" s="287"/>
      <c r="K154" s="286"/>
      <c r="L154" s="286"/>
      <c r="M154" s="290"/>
    </row>
    <row r="155" spans="1:13" s="316" customFormat="1" ht="18" customHeight="1">
      <c r="A155" s="290"/>
      <c r="B155" s="284"/>
      <c r="C155" s="284"/>
      <c r="D155" s="284"/>
      <c r="E155" s="284"/>
      <c r="F155" s="287"/>
      <c r="G155" s="286"/>
      <c r="H155" s="286"/>
      <c r="I155" s="286"/>
      <c r="J155" s="287"/>
      <c r="K155" s="286"/>
      <c r="L155" s="286"/>
      <c r="M155" s="290"/>
    </row>
    <row r="156" spans="1:13" s="316" customFormat="1" ht="18" customHeight="1">
      <c r="A156" s="290"/>
      <c r="B156" s="284"/>
      <c r="C156" s="284"/>
      <c r="D156" s="284"/>
      <c r="E156" s="284"/>
      <c r="F156" s="287"/>
      <c r="G156" s="286"/>
      <c r="H156" s="286"/>
      <c r="I156" s="286"/>
      <c r="J156" s="287"/>
      <c r="K156" s="286"/>
      <c r="L156" s="286"/>
      <c r="M156" s="290"/>
    </row>
    <row r="157" spans="1:13" s="316" customFormat="1" ht="18" customHeight="1">
      <c r="A157" s="290"/>
      <c r="B157" s="284"/>
      <c r="C157" s="284"/>
      <c r="D157" s="284"/>
      <c r="E157" s="284"/>
      <c r="F157" s="287"/>
      <c r="G157" s="286"/>
      <c r="H157" s="286"/>
      <c r="I157" s="286"/>
      <c r="J157" s="287"/>
      <c r="K157" s="286"/>
      <c r="L157" s="286"/>
      <c r="M157" s="290"/>
    </row>
    <row r="158" spans="1:13" s="316" customFormat="1" ht="18" customHeight="1">
      <c r="A158" s="290"/>
      <c r="B158" s="284"/>
      <c r="C158" s="284"/>
      <c r="D158" s="284"/>
      <c r="E158" s="284"/>
      <c r="F158" s="287"/>
      <c r="G158" s="286"/>
      <c r="H158" s="286"/>
      <c r="I158" s="286"/>
      <c r="J158" s="287"/>
      <c r="K158" s="286"/>
      <c r="L158" s="286"/>
      <c r="M158" s="290"/>
    </row>
    <row r="159" spans="1:13" s="316" customFormat="1" ht="18" customHeight="1">
      <c r="A159" s="290"/>
      <c r="B159" s="284"/>
      <c r="C159" s="284"/>
      <c r="D159" s="284"/>
      <c r="E159" s="284"/>
      <c r="F159" s="287"/>
      <c r="G159" s="286"/>
      <c r="H159" s="286"/>
      <c r="I159" s="286"/>
      <c r="J159" s="287"/>
      <c r="K159" s="286"/>
      <c r="L159" s="286"/>
      <c r="M159" s="290"/>
    </row>
    <row r="160" spans="1:13" s="316" customFormat="1" ht="18" customHeight="1">
      <c r="A160" s="290"/>
      <c r="B160" s="284"/>
      <c r="C160" s="284"/>
      <c r="D160" s="284"/>
      <c r="E160" s="284"/>
      <c r="F160" s="287"/>
      <c r="G160" s="286"/>
      <c r="H160" s="286"/>
      <c r="I160" s="286"/>
      <c r="J160" s="287"/>
      <c r="K160" s="286"/>
      <c r="L160" s="286"/>
      <c r="M160" s="290"/>
    </row>
    <row r="161" spans="1:13" s="316" customFormat="1" ht="18" customHeight="1">
      <c r="A161" s="290"/>
      <c r="B161" s="284"/>
      <c r="C161" s="284"/>
      <c r="D161" s="284"/>
      <c r="E161" s="284"/>
      <c r="F161" s="287"/>
      <c r="G161" s="286"/>
      <c r="H161" s="286"/>
      <c r="I161" s="286"/>
      <c r="J161" s="287"/>
      <c r="K161" s="286"/>
      <c r="L161" s="286"/>
      <c r="M161" s="290"/>
    </row>
    <row r="162" spans="1:13" s="316" customFormat="1" ht="18" customHeight="1">
      <c r="A162" s="290"/>
      <c r="B162" s="284"/>
      <c r="C162" s="284"/>
      <c r="D162" s="284"/>
      <c r="E162" s="284"/>
      <c r="F162" s="287"/>
      <c r="G162" s="286"/>
      <c r="H162" s="286"/>
      <c r="I162" s="286"/>
      <c r="J162" s="287"/>
      <c r="K162" s="286"/>
      <c r="L162" s="286"/>
      <c r="M162" s="290"/>
    </row>
    <row r="163" spans="1:13" s="316" customFormat="1" ht="18" customHeight="1">
      <c r="A163" s="290"/>
      <c r="B163" s="284"/>
      <c r="C163" s="284"/>
      <c r="D163" s="284"/>
      <c r="E163" s="284"/>
      <c r="F163" s="287"/>
      <c r="G163" s="286"/>
      <c r="H163" s="286"/>
      <c r="I163" s="286"/>
      <c r="J163" s="287"/>
      <c r="K163" s="286"/>
      <c r="L163" s="286"/>
      <c r="M163" s="290"/>
    </row>
    <row r="164" spans="1:13" s="316" customFormat="1" ht="18" customHeight="1">
      <c r="A164" s="290"/>
      <c r="B164" s="284"/>
      <c r="C164" s="284"/>
      <c r="D164" s="284"/>
      <c r="E164" s="284"/>
      <c r="F164" s="287"/>
      <c r="G164" s="286"/>
      <c r="H164" s="286"/>
      <c r="I164" s="286"/>
      <c r="J164" s="287"/>
      <c r="K164" s="286"/>
      <c r="L164" s="286"/>
      <c r="M164" s="290"/>
    </row>
    <row r="165" spans="1:13" s="316" customFormat="1" ht="18" customHeight="1">
      <c r="A165" s="290"/>
      <c r="B165" s="284"/>
      <c r="C165" s="284"/>
      <c r="D165" s="284"/>
      <c r="E165" s="284"/>
      <c r="F165" s="287"/>
      <c r="G165" s="286"/>
      <c r="H165" s="286"/>
      <c r="I165" s="286"/>
      <c r="J165" s="287"/>
      <c r="K165" s="286"/>
      <c r="L165" s="286"/>
      <c r="M165" s="290"/>
    </row>
    <row r="166" spans="1:13" s="316" customFormat="1" ht="18" customHeight="1">
      <c r="A166" s="290"/>
      <c r="B166" s="284"/>
      <c r="C166" s="284"/>
      <c r="D166" s="284"/>
      <c r="E166" s="284"/>
      <c r="F166" s="287"/>
      <c r="G166" s="286"/>
      <c r="H166" s="286"/>
      <c r="I166" s="286"/>
      <c r="J166" s="287"/>
      <c r="K166" s="286"/>
      <c r="L166" s="286"/>
      <c r="M166" s="290"/>
    </row>
    <row r="167" spans="1:13" s="316" customFormat="1" ht="18" customHeight="1">
      <c r="A167" s="290"/>
      <c r="B167" s="284"/>
      <c r="C167" s="284"/>
      <c r="D167" s="284"/>
      <c r="E167" s="284"/>
      <c r="F167" s="287"/>
      <c r="G167" s="286"/>
      <c r="H167" s="286"/>
      <c r="I167" s="286"/>
      <c r="J167" s="287"/>
      <c r="K167" s="286"/>
      <c r="L167" s="286"/>
      <c r="M167" s="290"/>
    </row>
    <row r="168" spans="1:13" s="316" customFormat="1" ht="18" customHeight="1">
      <c r="A168" s="290"/>
      <c r="B168" s="284"/>
      <c r="C168" s="284"/>
      <c r="D168" s="284"/>
      <c r="E168" s="284"/>
      <c r="F168" s="287"/>
      <c r="G168" s="286"/>
      <c r="H168" s="286"/>
      <c r="I168" s="286"/>
      <c r="J168" s="287"/>
      <c r="K168" s="286"/>
      <c r="L168" s="286"/>
      <c r="M168" s="290"/>
    </row>
    <row r="169" spans="1:13" s="316" customFormat="1" ht="18" customHeight="1">
      <c r="A169" s="290"/>
      <c r="B169" s="284"/>
      <c r="C169" s="284"/>
      <c r="D169" s="284"/>
      <c r="E169" s="284"/>
      <c r="F169" s="287"/>
      <c r="G169" s="286"/>
      <c r="H169" s="286"/>
      <c r="I169" s="286"/>
      <c r="J169" s="287"/>
      <c r="K169" s="286"/>
      <c r="L169" s="286"/>
      <c r="M169" s="290"/>
    </row>
    <row r="170" spans="1:13" s="316" customFormat="1" ht="18" customHeight="1">
      <c r="A170" s="290"/>
      <c r="B170" s="284"/>
      <c r="C170" s="284"/>
      <c r="D170" s="284"/>
      <c r="E170" s="284"/>
      <c r="F170" s="287"/>
      <c r="G170" s="286"/>
      <c r="H170" s="286"/>
      <c r="I170" s="286"/>
      <c r="J170" s="287"/>
      <c r="K170" s="286"/>
      <c r="L170" s="286"/>
      <c r="M170" s="290"/>
    </row>
    <row r="171" spans="1:13" s="316" customFormat="1" ht="18" customHeight="1">
      <c r="A171" s="290"/>
      <c r="B171" s="284"/>
      <c r="C171" s="284"/>
      <c r="D171" s="284"/>
      <c r="E171" s="284"/>
      <c r="F171" s="287"/>
      <c r="G171" s="286"/>
      <c r="H171" s="286"/>
      <c r="I171" s="286"/>
      <c r="J171" s="287"/>
      <c r="K171" s="286"/>
      <c r="L171" s="286"/>
      <c r="M171" s="290"/>
    </row>
    <row r="172" spans="1:13" s="316" customFormat="1" ht="18" customHeight="1">
      <c r="A172" s="290"/>
      <c r="B172" s="284"/>
      <c r="C172" s="284"/>
      <c r="D172" s="284"/>
      <c r="E172" s="284"/>
      <c r="F172" s="287"/>
      <c r="G172" s="286"/>
      <c r="H172" s="286"/>
      <c r="I172" s="286"/>
      <c r="J172" s="287"/>
      <c r="K172" s="286"/>
      <c r="L172" s="286"/>
      <c r="M172" s="290"/>
    </row>
    <row r="173" spans="1:13" s="356" customFormat="1" ht="18" customHeight="1">
      <c r="A173" s="290"/>
      <c r="B173" s="284"/>
      <c r="C173" s="284"/>
      <c r="D173" s="284"/>
      <c r="E173" s="284"/>
      <c r="F173" s="287"/>
      <c r="G173" s="286"/>
      <c r="H173" s="286"/>
      <c r="I173" s="286"/>
      <c r="J173" s="287"/>
      <c r="K173" s="286"/>
      <c r="L173" s="286"/>
      <c r="M173" s="290"/>
    </row>
    <row r="174" spans="1:13" s="356" customFormat="1" ht="18" customHeight="1">
      <c r="A174" s="290"/>
      <c r="B174" s="284"/>
      <c r="C174" s="284"/>
      <c r="D174" s="284"/>
      <c r="E174" s="284"/>
      <c r="F174" s="287"/>
      <c r="G174" s="286"/>
      <c r="H174" s="286"/>
      <c r="I174" s="286"/>
      <c r="J174" s="287"/>
      <c r="K174" s="286"/>
      <c r="L174" s="286"/>
      <c r="M174" s="290"/>
    </row>
    <row r="175" spans="1:13" s="316" customFormat="1" ht="18" customHeight="1">
      <c r="A175" s="290"/>
      <c r="B175" s="284"/>
      <c r="C175" s="284"/>
      <c r="D175" s="284"/>
      <c r="E175" s="284"/>
      <c r="F175" s="287"/>
      <c r="G175" s="286"/>
      <c r="H175" s="286"/>
      <c r="I175" s="286"/>
      <c r="J175" s="287"/>
      <c r="K175" s="286"/>
      <c r="L175" s="286"/>
      <c r="M175" s="290"/>
    </row>
    <row r="176" spans="1:13" s="316" customFormat="1" ht="18" customHeight="1">
      <c r="A176" s="290"/>
      <c r="B176" s="284"/>
      <c r="C176" s="284"/>
      <c r="D176" s="284"/>
      <c r="E176" s="284"/>
      <c r="F176" s="287"/>
      <c r="G176" s="286"/>
      <c r="H176" s="286"/>
      <c r="I176" s="286"/>
      <c r="J176" s="287"/>
      <c r="K176" s="286"/>
      <c r="L176" s="286"/>
      <c r="M176" s="290"/>
    </row>
    <row r="177" spans="1:13" s="316" customFormat="1" ht="18" customHeight="1">
      <c r="A177" s="290"/>
      <c r="B177" s="284"/>
      <c r="C177" s="284"/>
      <c r="D177" s="284"/>
      <c r="E177" s="284"/>
      <c r="F177" s="287"/>
      <c r="G177" s="286"/>
      <c r="H177" s="286"/>
      <c r="I177" s="286"/>
      <c r="J177" s="287"/>
      <c r="K177" s="286"/>
      <c r="L177" s="286"/>
      <c r="M177" s="290"/>
    </row>
    <row r="178" spans="1:13" s="316" customFormat="1" ht="18" customHeight="1">
      <c r="A178" s="290"/>
      <c r="B178" s="284"/>
      <c r="C178" s="284"/>
      <c r="D178" s="284"/>
      <c r="E178" s="284"/>
      <c r="F178" s="287"/>
      <c r="G178" s="286"/>
      <c r="H178" s="286"/>
      <c r="I178" s="286"/>
      <c r="J178" s="287"/>
      <c r="K178" s="286"/>
      <c r="L178" s="286"/>
      <c r="M178" s="290"/>
    </row>
    <row r="179" spans="1:13" s="316" customFormat="1" ht="18" customHeight="1">
      <c r="A179" s="290"/>
      <c r="B179" s="284"/>
      <c r="C179" s="284"/>
      <c r="D179" s="284"/>
      <c r="E179" s="284"/>
      <c r="F179" s="287"/>
      <c r="G179" s="286"/>
      <c r="H179" s="286"/>
      <c r="I179" s="286"/>
      <c r="J179" s="287"/>
      <c r="K179" s="286"/>
      <c r="L179" s="286"/>
      <c r="M179" s="290"/>
    </row>
    <row r="180" spans="1:13" s="316" customFormat="1" ht="18" customHeight="1">
      <c r="A180" s="290"/>
      <c r="B180" s="284"/>
      <c r="C180" s="284"/>
      <c r="D180" s="284"/>
      <c r="E180" s="284"/>
      <c r="F180" s="287"/>
      <c r="G180" s="286"/>
      <c r="H180" s="286"/>
      <c r="I180" s="286"/>
      <c r="J180" s="287"/>
      <c r="K180" s="286"/>
      <c r="L180" s="286"/>
      <c r="M180" s="290"/>
    </row>
    <row r="181" spans="1:13" s="316" customFormat="1" ht="18" customHeight="1">
      <c r="A181" s="290"/>
      <c r="B181" s="284"/>
      <c r="C181" s="284"/>
      <c r="D181" s="284"/>
      <c r="E181" s="284"/>
      <c r="F181" s="287"/>
      <c r="G181" s="286"/>
      <c r="H181" s="286"/>
      <c r="I181" s="286"/>
      <c r="J181" s="287"/>
      <c r="K181" s="286"/>
      <c r="L181" s="286"/>
      <c r="M181" s="290"/>
    </row>
    <row r="182" spans="1:13" s="316" customFormat="1" ht="18" customHeight="1">
      <c r="A182" s="290"/>
      <c r="B182" s="284"/>
      <c r="C182" s="284"/>
      <c r="D182" s="284"/>
      <c r="E182" s="284"/>
      <c r="F182" s="287"/>
      <c r="G182" s="286"/>
      <c r="H182" s="286"/>
      <c r="I182" s="286"/>
      <c r="J182" s="287"/>
      <c r="K182" s="286"/>
      <c r="L182" s="286"/>
      <c r="M182" s="290"/>
    </row>
    <row r="183" spans="1:13" s="316" customFormat="1" ht="18" customHeight="1">
      <c r="A183" s="290"/>
      <c r="B183" s="284"/>
      <c r="C183" s="284"/>
      <c r="D183" s="284"/>
      <c r="E183" s="284"/>
      <c r="F183" s="287"/>
      <c r="G183" s="286"/>
      <c r="H183" s="286"/>
      <c r="I183" s="286"/>
      <c r="J183" s="287"/>
      <c r="K183" s="286"/>
      <c r="L183" s="286"/>
      <c r="M183" s="290"/>
    </row>
    <row r="184" spans="1:13" s="316" customFormat="1" ht="18" customHeight="1">
      <c r="A184" s="290"/>
      <c r="B184" s="284"/>
      <c r="C184" s="284"/>
      <c r="D184" s="284"/>
      <c r="E184" s="284"/>
      <c r="F184" s="287"/>
      <c r="G184" s="286"/>
      <c r="H184" s="286"/>
      <c r="I184" s="286"/>
      <c r="J184" s="287"/>
      <c r="K184" s="286"/>
      <c r="L184" s="286"/>
      <c r="M184" s="290"/>
    </row>
    <row r="185" spans="1:13" s="316" customFormat="1" ht="18" customHeight="1">
      <c r="A185" s="290"/>
      <c r="B185" s="284"/>
      <c r="C185" s="284"/>
      <c r="D185" s="284"/>
      <c r="E185" s="284"/>
      <c r="F185" s="287"/>
      <c r="G185" s="286"/>
      <c r="H185" s="286"/>
      <c r="I185" s="286"/>
      <c r="J185" s="287"/>
      <c r="K185" s="286"/>
      <c r="L185" s="286"/>
      <c r="M185" s="290"/>
    </row>
    <row r="186" spans="1:13" s="316" customFormat="1" ht="18" customHeight="1">
      <c r="A186" s="290"/>
      <c r="B186" s="284"/>
      <c r="C186" s="284"/>
      <c r="D186" s="284"/>
      <c r="E186" s="284"/>
      <c r="F186" s="287"/>
      <c r="G186" s="286"/>
      <c r="H186" s="286"/>
      <c r="I186" s="286"/>
      <c r="J186" s="287"/>
      <c r="K186" s="286"/>
      <c r="L186" s="286"/>
      <c r="M186" s="290"/>
    </row>
    <row r="187" spans="1:13" s="316" customFormat="1" ht="18" customHeight="1">
      <c r="A187" s="290"/>
      <c r="B187" s="284"/>
      <c r="C187" s="284"/>
      <c r="D187" s="284"/>
      <c r="E187" s="284"/>
      <c r="F187" s="287"/>
      <c r="G187" s="286"/>
      <c r="H187" s="286"/>
      <c r="I187" s="286"/>
      <c r="J187" s="287"/>
      <c r="K187" s="286"/>
      <c r="L187" s="286"/>
      <c r="M187" s="290"/>
    </row>
    <row r="188" spans="1:13" s="316" customFormat="1" ht="18" customHeight="1">
      <c r="A188" s="290"/>
      <c r="B188" s="284"/>
      <c r="C188" s="284"/>
      <c r="D188" s="284"/>
      <c r="E188" s="284"/>
      <c r="F188" s="287"/>
      <c r="G188" s="286"/>
      <c r="H188" s="286"/>
      <c r="I188" s="286"/>
      <c r="J188" s="287"/>
      <c r="K188" s="286"/>
      <c r="L188" s="286"/>
      <c r="M188" s="290"/>
    </row>
    <row r="189" spans="1:13" s="316" customFormat="1" ht="18" customHeight="1">
      <c r="A189" s="290"/>
      <c r="B189" s="284"/>
      <c r="C189" s="284"/>
      <c r="D189" s="284"/>
      <c r="E189" s="284"/>
      <c r="F189" s="287"/>
      <c r="G189" s="286"/>
      <c r="H189" s="286"/>
      <c r="I189" s="286"/>
      <c r="J189" s="287"/>
      <c r="K189" s="286"/>
      <c r="L189" s="286"/>
      <c r="M189" s="290"/>
    </row>
    <row r="190" spans="1:13" s="316" customFormat="1" ht="18" customHeight="1">
      <c r="A190" s="290"/>
      <c r="B190" s="284"/>
      <c r="C190" s="284"/>
      <c r="D190" s="284"/>
      <c r="E190" s="284"/>
      <c r="F190" s="287"/>
      <c r="G190" s="286"/>
      <c r="H190" s="286"/>
      <c r="I190" s="286"/>
      <c r="J190" s="287"/>
      <c r="K190" s="286"/>
      <c r="L190" s="286"/>
      <c r="M190" s="290"/>
    </row>
    <row r="191" spans="1:13" s="316" customFormat="1" ht="18" customHeight="1">
      <c r="A191" s="290"/>
      <c r="B191" s="284"/>
      <c r="C191" s="284"/>
      <c r="D191" s="284"/>
      <c r="E191" s="284"/>
      <c r="F191" s="287"/>
      <c r="G191" s="286"/>
      <c r="H191" s="286"/>
      <c r="I191" s="286"/>
      <c r="J191" s="287"/>
      <c r="K191" s="286"/>
      <c r="L191" s="286"/>
      <c r="M191" s="290"/>
    </row>
    <row r="192" spans="1:13" s="316" customFormat="1" ht="18" customHeight="1">
      <c r="A192" s="290"/>
      <c r="B192" s="284"/>
      <c r="C192" s="284"/>
      <c r="D192" s="284"/>
      <c r="E192" s="284"/>
      <c r="F192" s="287"/>
      <c r="G192" s="286"/>
      <c r="H192" s="286"/>
      <c r="I192" s="286"/>
      <c r="J192" s="287"/>
      <c r="K192" s="286"/>
      <c r="L192" s="286"/>
      <c r="M192" s="290"/>
    </row>
    <row r="193" spans="1:13" s="316" customFormat="1" ht="18" customHeight="1">
      <c r="A193" s="290"/>
      <c r="B193" s="284"/>
      <c r="C193" s="284"/>
      <c r="D193" s="284"/>
      <c r="E193" s="284"/>
      <c r="F193" s="287"/>
      <c r="G193" s="286"/>
      <c r="H193" s="286"/>
      <c r="I193" s="286"/>
      <c r="J193" s="287"/>
      <c r="K193" s="286"/>
      <c r="L193" s="286"/>
      <c r="M193" s="290"/>
    </row>
    <row r="194" spans="1:13" s="316" customFormat="1" ht="18" customHeight="1">
      <c r="A194" s="290"/>
      <c r="B194" s="284"/>
      <c r="C194" s="284"/>
      <c r="D194" s="284"/>
      <c r="E194" s="284"/>
      <c r="F194" s="287"/>
      <c r="G194" s="286"/>
      <c r="H194" s="286"/>
      <c r="I194" s="286"/>
      <c r="J194" s="287"/>
      <c r="K194" s="286"/>
      <c r="L194" s="286"/>
      <c r="M194" s="290"/>
    </row>
    <row r="195" spans="1:13" s="316" customFormat="1" ht="18" customHeight="1">
      <c r="A195" s="290"/>
      <c r="B195" s="284"/>
      <c r="C195" s="284"/>
      <c r="D195" s="284"/>
      <c r="E195" s="284"/>
      <c r="F195" s="287"/>
      <c r="G195" s="286"/>
      <c r="H195" s="286"/>
      <c r="I195" s="286"/>
      <c r="J195" s="287"/>
      <c r="K195" s="286"/>
      <c r="L195" s="286"/>
      <c r="M195" s="290"/>
    </row>
    <row r="196" spans="1:13" s="316" customFormat="1" ht="18" customHeight="1">
      <c r="A196" s="290"/>
      <c r="B196" s="284"/>
      <c r="C196" s="284"/>
      <c r="D196" s="284"/>
      <c r="E196" s="284"/>
      <c r="F196" s="287"/>
      <c r="G196" s="286"/>
      <c r="H196" s="286"/>
      <c r="I196" s="286"/>
      <c r="J196" s="287"/>
      <c r="K196" s="286"/>
      <c r="L196" s="286"/>
      <c r="M196" s="290"/>
    </row>
    <row r="197" spans="1:13" s="316" customFormat="1" ht="18" customHeight="1">
      <c r="A197" s="290"/>
      <c r="B197" s="284"/>
      <c r="C197" s="284"/>
      <c r="D197" s="284"/>
      <c r="E197" s="284"/>
      <c r="F197" s="287"/>
      <c r="G197" s="286"/>
      <c r="H197" s="286"/>
      <c r="I197" s="286"/>
      <c r="J197" s="287"/>
      <c r="K197" s="286"/>
      <c r="L197" s="286"/>
      <c r="M197" s="290"/>
    </row>
    <row r="198" spans="1:13" s="316" customFormat="1" ht="18" customHeight="1">
      <c r="A198" s="290"/>
      <c r="B198" s="284"/>
      <c r="C198" s="284"/>
      <c r="D198" s="284"/>
      <c r="E198" s="284"/>
      <c r="F198" s="287"/>
      <c r="G198" s="286"/>
      <c r="H198" s="286"/>
      <c r="I198" s="286"/>
      <c r="J198" s="287"/>
      <c r="K198" s="286"/>
      <c r="L198" s="286"/>
      <c r="M198" s="290"/>
    </row>
    <row r="199" spans="1:13" s="316" customFormat="1" ht="18" customHeight="1">
      <c r="A199" s="290"/>
      <c r="B199" s="284"/>
      <c r="C199" s="284"/>
      <c r="D199" s="284"/>
      <c r="E199" s="284"/>
      <c r="F199" s="287"/>
      <c r="G199" s="286"/>
      <c r="H199" s="286"/>
      <c r="I199" s="286"/>
      <c r="J199" s="287"/>
      <c r="K199" s="286"/>
      <c r="L199" s="286"/>
      <c r="M199" s="290"/>
    </row>
    <row r="200" spans="1:13" s="356" customFormat="1" ht="18" customHeight="1">
      <c r="A200" s="290"/>
      <c r="B200" s="284"/>
      <c r="C200" s="284"/>
      <c r="D200" s="284"/>
      <c r="E200" s="284"/>
      <c r="F200" s="287"/>
      <c r="G200" s="286"/>
      <c r="H200" s="286"/>
      <c r="I200" s="286"/>
      <c r="J200" s="287"/>
      <c r="K200" s="286"/>
      <c r="L200" s="286"/>
      <c r="M200" s="290"/>
    </row>
    <row r="201" spans="1:13" s="356" customFormat="1" ht="18" customHeight="1">
      <c r="A201" s="290"/>
      <c r="B201" s="284"/>
      <c r="C201" s="284"/>
      <c r="D201" s="284"/>
      <c r="E201" s="284"/>
      <c r="F201" s="287"/>
      <c r="G201" s="286"/>
      <c r="H201" s="286"/>
      <c r="I201" s="286"/>
      <c r="J201" s="287"/>
      <c r="K201" s="286"/>
      <c r="L201" s="286"/>
      <c r="M201" s="290"/>
    </row>
    <row r="202" spans="1:13" s="356" customFormat="1" ht="18" customHeight="1">
      <c r="A202" s="290"/>
      <c r="B202" s="284"/>
      <c r="C202" s="284"/>
      <c r="D202" s="284"/>
      <c r="E202" s="284"/>
      <c r="F202" s="287"/>
      <c r="G202" s="286"/>
      <c r="H202" s="286"/>
      <c r="I202" s="286"/>
      <c r="J202" s="287"/>
      <c r="K202" s="286"/>
      <c r="L202" s="286"/>
      <c r="M202" s="290"/>
    </row>
    <row r="203" spans="1:13" s="356" customFormat="1" ht="18" customHeight="1">
      <c r="A203" s="290"/>
      <c r="B203" s="284"/>
      <c r="C203" s="284"/>
      <c r="D203" s="284"/>
      <c r="E203" s="284"/>
      <c r="F203" s="287"/>
      <c r="G203" s="286"/>
      <c r="H203" s="286"/>
      <c r="I203" s="286"/>
      <c r="J203" s="287"/>
      <c r="K203" s="286"/>
      <c r="L203" s="286"/>
      <c r="M203" s="290"/>
    </row>
    <row r="204" spans="1:13" s="356" customFormat="1" ht="18" customHeight="1">
      <c r="A204" s="290"/>
      <c r="B204" s="284"/>
      <c r="C204" s="284"/>
      <c r="D204" s="284"/>
      <c r="E204" s="284"/>
      <c r="F204" s="287"/>
      <c r="G204" s="286"/>
      <c r="H204" s="286"/>
      <c r="I204" s="286"/>
      <c r="J204" s="287"/>
      <c r="K204" s="286"/>
      <c r="L204" s="286"/>
      <c r="M204" s="290"/>
    </row>
    <row r="205" spans="1:13" s="356" customFormat="1" ht="18" customHeight="1">
      <c r="A205" s="290"/>
      <c r="B205" s="284"/>
      <c r="C205" s="284"/>
      <c r="D205" s="284"/>
      <c r="E205" s="284"/>
      <c r="F205" s="287"/>
      <c r="G205" s="286"/>
      <c r="H205" s="286"/>
      <c r="I205" s="286"/>
      <c r="J205" s="287"/>
      <c r="K205" s="286"/>
      <c r="L205" s="286"/>
      <c r="M205" s="290"/>
    </row>
    <row r="206" spans="1:13" s="356" customFormat="1" ht="18" customHeight="1">
      <c r="A206" s="290"/>
      <c r="B206" s="284"/>
      <c r="C206" s="284"/>
      <c r="D206" s="284"/>
      <c r="E206" s="284"/>
      <c r="F206" s="287"/>
      <c r="G206" s="286"/>
      <c r="H206" s="286"/>
      <c r="I206" s="286"/>
      <c r="J206" s="287"/>
      <c r="K206" s="286"/>
      <c r="L206" s="286"/>
      <c r="M206" s="290"/>
    </row>
    <row r="207" spans="1:13" s="356" customFormat="1" ht="18" customHeight="1">
      <c r="A207" s="290"/>
      <c r="B207" s="284"/>
      <c r="C207" s="284"/>
      <c r="D207" s="284"/>
      <c r="E207" s="284"/>
      <c r="F207" s="287"/>
      <c r="G207" s="286"/>
      <c r="H207" s="286"/>
      <c r="I207" s="286"/>
      <c r="J207" s="287"/>
      <c r="K207" s="286"/>
      <c r="L207" s="286"/>
      <c r="M207" s="290"/>
    </row>
    <row r="208" spans="1:13" s="356" customFormat="1" ht="18" customHeight="1">
      <c r="A208" s="290"/>
      <c r="B208" s="284"/>
      <c r="C208" s="284"/>
      <c r="D208" s="284"/>
      <c r="E208" s="284"/>
      <c r="F208" s="287"/>
      <c r="G208" s="286"/>
      <c r="H208" s="286"/>
      <c r="I208" s="286"/>
      <c r="J208" s="287"/>
      <c r="K208" s="286"/>
      <c r="L208" s="286"/>
      <c r="M208" s="290"/>
    </row>
    <row r="209" spans="1:13" s="356" customFormat="1" ht="18" customHeight="1">
      <c r="A209" s="290"/>
      <c r="B209" s="284"/>
      <c r="C209" s="284"/>
      <c r="D209" s="284"/>
      <c r="E209" s="284"/>
      <c r="F209" s="287"/>
      <c r="G209" s="286"/>
      <c r="H209" s="286"/>
      <c r="I209" s="286"/>
      <c r="J209" s="287"/>
      <c r="K209" s="286"/>
      <c r="L209" s="286"/>
      <c r="M209" s="290"/>
    </row>
    <row r="210" spans="1:13" s="356" customFormat="1" ht="18" customHeight="1">
      <c r="A210" s="290"/>
      <c r="B210" s="284"/>
      <c r="C210" s="284"/>
      <c r="D210" s="284"/>
      <c r="E210" s="284"/>
      <c r="F210" s="287"/>
      <c r="G210" s="286"/>
      <c r="H210" s="286"/>
      <c r="I210" s="286"/>
      <c r="J210" s="287"/>
      <c r="K210" s="286"/>
      <c r="L210" s="286"/>
      <c r="M210" s="290"/>
    </row>
    <row r="211" spans="1:13" s="356" customFormat="1" ht="18" customHeight="1">
      <c r="A211" s="290"/>
      <c r="B211" s="284"/>
      <c r="C211" s="284"/>
      <c r="D211" s="284"/>
      <c r="E211" s="284"/>
      <c r="F211" s="287"/>
      <c r="G211" s="286"/>
      <c r="H211" s="286"/>
      <c r="I211" s="286"/>
      <c r="J211" s="287"/>
      <c r="K211" s="286"/>
      <c r="L211" s="286"/>
      <c r="M211" s="290"/>
    </row>
    <row r="212" spans="1:13" s="356" customFormat="1" ht="18" customHeight="1">
      <c r="A212" s="290"/>
      <c r="B212" s="284"/>
      <c r="C212" s="284"/>
      <c r="D212" s="284"/>
      <c r="E212" s="284"/>
      <c r="F212" s="287"/>
      <c r="G212" s="286"/>
      <c r="H212" s="286"/>
      <c r="I212" s="286"/>
      <c r="J212" s="287"/>
      <c r="K212" s="286"/>
      <c r="L212" s="286"/>
      <c r="M212" s="290"/>
    </row>
    <row r="213" spans="1:13" s="356" customFormat="1" ht="18" customHeight="1">
      <c r="A213" s="290"/>
      <c r="B213" s="284"/>
      <c r="C213" s="284"/>
      <c r="D213" s="284"/>
      <c r="E213" s="284"/>
      <c r="F213" s="287"/>
      <c r="G213" s="286"/>
      <c r="H213" s="286"/>
      <c r="I213" s="286"/>
      <c r="J213" s="287"/>
      <c r="K213" s="286"/>
      <c r="L213" s="286"/>
      <c r="M213" s="290"/>
    </row>
    <row r="214" spans="1:13" s="356" customFormat="1" ht="18" customHeight="1">
      <c r="A214" s="290"/>
      <c r="B214" s="284"/>
      <c r="C214" s="284"/>
      <c r="D214" s="284"/>
      <c r="E214" s="284"/>
      <c r="F214" s="287"/>
      <c r="G214" s="286"/>
      <c r="H214" s="286"/>
      <c r="I214" s="286"/>
      <c r="J214" s="287"/>
      <c r="K214" s="286"/>
      <c r="L214" s="286"/>
      <c r="M214" s="290"/>
    </row>
    <row r="215" spans="1:13" s="356" customFormat="1" ht="18" customHeight="1">
      <c r="A215" s="290"/>
      <c r="B215" s="284"/>
      <c r="C215" s="284"/>
      <c r="D215" s="284"/>
      <c r="E215" s="284"/>
      <c r="F215" s="287"/>
      <c r="G215" s="286"/>
      <c r="H215" s="286"/>
      <c r="I215" s="286"/>
      <c r="J215" s="287"/>
      <c r="K215" s="286"/>
      <c r="L215" s="286"/>
      <c r="M215" s="290"/>
    </row>
    <row r="216" spans="1:13" s="356" customFormat="1" ht="18" customHeight="1">
      <c r="A216" s="290"/>
      <c r="B216" s="284"/>
      <c r="C216" s="284"/>
      <c r="D216" s="284"/>
      <c r="E216" s="284"/>
      <c r="F216" s="287"/>
      <c r="G216" s="286"/>
      <c r="H216" s="286"/>
      <c r="I216" s="286"/>
      <c r="J216" s="287"/>
      <c r="K216" s="286"/>
      <c r="L216" s="286"/>
      <c r="M216" s="290"/>
    </row>
    <row r="217" spans="1:13" s="356" customFormat="1" ht="18" customHeight="1">
      <c r="A217" s="290"/>
      <c r="B217" s="284"/>
      <c r="C217" s="284"/>
      <c r="D217" s="284"/>
      <c r="E217" s="284"/>
      <c r="F217" s="287"/>
      <c r="G217" s="286"/>
      <c r="H217" s="286"/>
      <c r="I217" s="286"/>
      <c r="J217" s="287"/>
      <c r="K217" s="286"/>
      <c r="L217" s="286"/>
      <c r="M217" s="290"/>
    </row>
    <row r="218" spans="1:13" s="356" customFormat="1" ht="18" customHeight="1">
      <c r="A218" s="290"/>
      <c r="B218" s="284"/>
      <c r="C218" s="284"/>
      <c r="D218" s="284"/>
      <c r="E218" s="284"/>
      <c r="F218" s="287"/>
      <c r="G218" s="286"/>
      <c r="H218" s="286"/>
      <c r="I218" s="286"/>
      <c r="J218" s="287"/>
      <c r="K218" s="286"/>
      <c r="L218" s="286"/>
      <c r="M218" s="290"/>
    </row>
    <row r="219" spans="1:13" s="356" customFormat="1" ht="18" customHeight="1">
      <c r="A219" s="290"/>
      <c r="B219" s="284"/>
      <c r="C219" s="284"/>
      <c r="D219" s="284"/>
      <c r="E219" s="284"/>
      <c r="F219" s="287"/>
      <c r="G219" s="286"/>
      <c r="H219" s="286"/>
      <c r="I219" s="286"/>
      <c r="J219" s="287"/>
      <c r="K219" s="286"/>
      <c r="L219" s="286"/>
      <c r="M219" s="290"/>
    </row>
    <row r="220" spans="1:13" s="356" customFormat="1" ht="18" customHeight="1">
      <c r="A220" s="290"/>
      <c r="B220" s="284"/>
      <c r="C220" s="284"/>
      <c r="D220" s="284"/>
      <c r="E220" s="284"/>
      <c r="F220" s="287"/>
      <c r="G220" s="286"/>
      <c r="H220" s="286"/>
      <c r="I220" s="286"/>
      <c r="J220" s="287"/>
      <c r="K220" s="286"/>
      <c r="L220" s="286"/>
      <c r="M220" s="290"/>
    </row>
    <row r="221" spans="1:13" s="356" customFormat="1" ht="18" customHeight="1">
      <c r="A221" s="290"/>
      <c r="B221" s="284"/>
      <c r="C221" s="284"/>
      <c r="D221" s="284"/>
      <c r="E221" s="284"/>
      <c r="F221" s="287"/>
      <c r="G221" s="286"/>
      <c r="H221" s="286"/>
      <c r="I221" s="286"/>
      <c r="J221" s="287"/>
      <c r="K221" s="286"/>
      <c r="L221" s="286"/>
      <c r="M221" s="290"/>
    </row>
    <row r="222" spans="1:13" s="356" customFormat="1" ht="18" customHeight="1">
      <c r="A222" s="290"/>
      <c r="B222" s="284"/>
      <c r="C222" s="284"/>
      <c r="D222" s="284"/>
      <c r="E222" s="284"/>
      <c r="F222" s="287"/>
      <c r="G222" s="286"/>
      <c r="H222" s="286"/>
      <c r="I222" s="286"/>
      <c r="J222" s="287"/>
      <c r="K222" s="286"/>
      <c r="L222" s="286"/>
      <c r="M222" s="290"/>
    </row>
    <row r="223" spans="1:13" s="356" customFormat="1" ht="18" customHeight="1">
      <c r="A223" s="290"/>
      <c r="B223" s="284"/>
      <c r="C223" s="284"/>
      <c r="D223" s="284"/>
      <c r="E223" s="284"/>
      <c r="F223" s="287"/>
      <c r="G223" s="286"/>
      <c r="H223" s="286"/>
      <c r="I223" s="286"/>
      <c r="J223" s="287"/>
      <c r="K223" s="286"/>
      <c r="L223" s="286"/>
      <c r="M223" s="290"/>
    </row>
    <row r="224" spans="1:13" s="356" customFormat="1" ht="18" customHeight="1">
      <c r="A224" s="290"/>
      <c r="B224" s="284"/>
      <c r="C224" s="284"/>
      <c r="D224" s="284"/>
      <c r="E224" s="284"/>
      <c r="F224" s="287"/>
      <c r="G224" s="286"/>
      <c r="H224" s="286"/>
      <c r="I224" s="286"/>
      <c r="J224" s="287"/>
      <c r="K224" s="286"/>
      <c r="L224" s="286"/>
      <c r="M224" s="290"/>
    </row>
    <row r="225" spans="1:13" s="356" customFormat="1" ht="18" customHeight="1">
      <c r="A225" s="290"/>
      <c r="B225" s="284"/>
      <c r="C225" s="284"/>
      <c r="D225" s="284"/>
      <c r="E225" s="284"/>
      <c r="F225" s="287"/>
      <c r="G225" s="286"/>
      <c r="H225" s="286"/>
      <c r="I225" s="286"/>
      <c r="J225" s="287"/>
      <c r="K225" s="286"/>
      <c r="L225" s="286"/>
      <c r="M225" s="290"/>
    </row>
    <row r="226" spans="1:13" s="356" customFormat="1" ht="18" customHeight="1">
      <c r="A226" s="290"/>
      <c r="B226" s="284"/>
      <c r="C226" s="284"/>
      <c r="D226" s="284"/>
      <c r="E226" s="284"/>
      <c r="F226" s="287"/>
      <c r="G226" s="286"/>
      <c r="H226" s="286"/>
      <c r="I226" s="286"/>
      <c r="J226" s="287"/>
      <c r="K226" s="286"/>
      <c r="L226" s="286"/>
      <c r="M226" s="290"/>
    </row>
    <row r="227" spans="1:13" s="356" customFormat="1" ht="18" customHeight="1">
      <c r="A227" s="290"/>
      <c r="B227" s="284"/>
      <c r="C227" s="284"/>
      <c r="D227" s="284"/>
      <c r="E227" s="284"/>
      <c r="F227" s="287"/>
      <c r="G227" s="286"/>
      <c r="H227" s="286"/>
      <c r="I227" s="286"/>
      <c r="J227" s="287"/>
      <c r="K227" s="286"/>
      <c r="L227" s="286"/>
      <c r="M227" s="290"/>
    </row>
    <row r="228" spans="1:13" s="356" customFormat="1" ht="18" customHeight="1">
      <c r="A228" s="290"/>
      <c r="B228" s="284"/>
      <c r="C228" s="284"/>
      <c r="D228" s="284"/>
      <c r="E228" s="284"/>
      <c r="F228" s="287"/>
      <c r="G228" s="286"/>
      <c r="H228" s="286"/>
      <c r="I228" s="286"/>
      <c r="J228" s="287"/>
      <c r="K228" s="286"/>
      <c r="L228" s="286"/>
      <c r="M228" s="290"/>
    </row>
    <row r="229" spans="1:13" s="356" customFormat="1" ht="18" customHeight="1">
      <c r="A229" s="290"/>
      <c r="B229" s="284"/>
      <c r="C229" s="284"/>
      <c r="D229" s="284"/>
      <c r="E229" s="284"/>
      <c r="F229" s="287"/>
      <c r="G229" s="286"/>
      <c r="H229" s="286"/>
      <c r="I229" s="286"/>
      <c r="J229" s="287"/>
      <c r="K229" s="286"/>
      <c r="L229" s="286"/>
      <c r="M229" s="290"/>
    </row>
    <row r="230" spans="1:13" s="356" customFormat="1" ht="18" customHeight="1">
      <c r="A230" s="290"/>
      <c r="B230" s="284"/>
      <c r="C230" s="284"/>
      <c r="D230" s="284"/>
      <c r="E230" s="284"/>
      <c r="F230" s="287"/>
      <c r="G230" s="286"/>
      <c r="H230" s="286"/>
      <c r="I230" s="286"/>
      <c r="J230" s="287"/>
      <c r="K230" s="286"/>
      <c r="L230" s="286"/>
      <c r="M230" s="290"/>
    </row>
    <row r="231" spans="1:13" s="356" customFormat="1" ht="18" customHeight="1">
      <c r="A231" s="290"/>
      <c r="B231" s="284"/>
      <c r="C231" s="284"/>
      <c r="D231" s="284"/>
      <c r="E231" s="284"/>
      <c r="F231" s="287"/>
      <c r="G231" s="286"/>
      <c r="H231" s="286"/>
      <c r="I231" s="286"/>
      <c r="J231" s="287"/>
      <c r="K231" s="286"/>
      <c r="L231" s="286"/>
      <c r="M231" s="290"/>
    </row>
    <row r="232" spans="1:13" s="356" customFormat="1" ht="18" customHeight="1">
      <c r="A232" s="290"/>
      <c r="B232" s="284"/>
      <c r="C232" s="284"/>
      <c r="D232" s="284"/>
      <c r="E232" s="284"/>
      <c r="F232" s="287"/>
      <c r="G232" s="286"/>
      <c r="H232" s="286"/>
      <c r="I232" s="286"/>
      <c r="J232" s="287"/>
      <c r="K232" s="286"/>
      <c r="L232" s="286"/>
      <c r="M232" s="290"/>
    </row>
    <row r="233" spans="1:13" s="356" customFormat="1" ht="18" customHeight="1">
      <c r="A233" s="290"/>
      <c r="B233" s="284"/>
      <c r="C233" s="284"/>
      <c r="D233" s="284"/>
      <c r="E233" s="284"/>
      <c r="F233" s="287"/>
      <c r="G233" s="286"/>
      <c r="H233" s="286"/>
      <c r="I233" s="286"/>
      <c r="J233" s="287"/>
      <c r="K233" s="286"/>
      <c r="L233" s="286"/>
      <c r="M233" s="290"/>
    </row>
    <row r="234" spans="1:13" s="356" customFormat="1" ht="18" customHeight="1">
      <c r="A234" s="290"/>
      <c r="B234" s="284"/>
      <c r="C234" s="284"/>
      <c r="D234" s="284"/>
      <c r="E234" s="284"/>
      <c r="F234" s="287"/>
      <c r="G234" s="286"/>
      <c r="H234" s="286"/>
      <c r="I234" s="286"/>
      <c r="J234" s="287"/>
      <c r="K234" s="286"/>
      <c r="L234" s="286"/>
      <c r="M234" s="290"/>
    </row>
    <row r="235" spans="1:13" s="356" customFormat="1" ht="18" customHeight="1">
      <c r="A235" s="290"/>
      <c r="B235" s="284"/>
      <c r="C235" s="284"/>
      <c r="D235" s="284"/>
      <c r="E235" s="284"/>
      <c r="F235" s="287"/>
      <c r="G235" s="286"/>
      <c r="H235" s="286"/>
      <c r="I235" s="286"/>
      <c r="J235" s="287"/>
      <c r="K235" s="286"/>
      <c r="L235" s="286"/>
      <c r="M235" s="290"/>
    </row>
    <row r="236" spans="1:13" s="356" customFormat="1" ht="18" customHeight="1">
      <c r="A236" s="290"/>
      <c r="B236" s="284"/>
      <c r="C236" s="284"/>
      <c r="D236" s="284"/>
      <c r="E236" s="284"/>
      <c r="F236" s="287"/>
      <c r="G236" s="286"/>
      <c r="H236" s="286"/>
      <c r="I236" s="286"/>
      <c r="J236" s="287"/>
      <c r="K236" s="286"/>
      <c r="L236" s="286"/>
      <c r="M236" s="290"/>
    </row>
    <row r="237" spans="1:13" s="356" customFormat="1" ht="18" customHeight="1">
      <c r="A237" s="290"/>
      <c r="B237" s="284"/>
      <c r="C237" s="284"/>
      <c r="D237" s="284"/>
      <c r="E237" s="284"/>
      <c r="F237" s="287"/>
      <c r="G237" s="286"/>
      <c r="H237" s="286"/>
      <c r="I237" s="286"/>
      <c r="J237" s="287"/>
      <c r="K237" s="286"/>
      <c r="L237" s="286"/>
      <c r="M237" s="290"/>
    </row>
    <row r="238" spans="1:13" s="356" customFormat="1" ht="18" customHeight="1">
      <c r="A238" s="290"/>
      <c r="B238" s="284"/>
      <c r="C238" s="284"/>
      <c r="D238" s="284"/>
      <c r="E238" s="284"/>
      <c r="F238" s="287"/>
      <c r="G238" s="286"/>
      <c r="H238" s="286"/>
      <c r="I238" s="286"/>
      <c r="J238" s="287"/>
      <c r="K238" s="286"/>
      <c r="L238" s="286"/>
      <c r="M238" s="290"/>
    </row>
    <row r="239" spans="1:13" s="356" customFormat="1" ht="18" customHeight="1">
      <c r="A239" s="290"/>
      <c r="B239" s="284"/>
      <c r="C239" s="284"/>
      <c r="D239" s="284"/>
      <c r="E239" s="284"/>
      <c r="F239" s="287"/>
      <c r="G239" s="286"/>
      <c r="H239" s="286"/>
      <c r="I239" s="286"/>
      <c r="J239" s="287"/>
      <c r="K239" s="286"/>
      <c r="L239" s="286"/>
      <c r="M239" s="290"/>
    </row>
    <row r="240" spans="1:13" s="356" customFormat="1" ht="18" customHeight="1">
      <c r="A240" s="290"/>
      <c r="B240" s="284"/>
      <c r="C240" s="284"/>
      <c r="D240" s="284"/>
      <c r="E240" s="284"/>
      <c r="F240" s="287"/>
      <c r="G240" s="286"/>
      <c r="H240" s="286"/>
      <c r="I240" s="286"/>
      <c r="J240" s="287"/>
      <c r="K240" s="286"/>
      <c r="L240" s="286"/>
      <c r="M240" s="290"/>
    </row>
    <row r="241" spans="1:13" s="356" customFormat="1" ht="18" customHeight="1">
      <c r="A241" s="290"/>
      <c r="B241" s="284"/>
      <c r="C241" s="284"/>
      <c r="D241" s="284"/>
      <c r="E241" s="284"/>
      <c r="F241" s="287"/>
      <c r="G241" s="286"/>
      <c r="H241" s="286"/>
      <c r="I241" s="286"/>
      <c r="J241" s="287"/>
      <c r="K241" s="286"/>
      <c r="L241" s="286"/>
      <c r="M241" s="290"/>
    </row>
    <row r="242" spans="1:13" s="356" customFormat="1" ht="18" customHeight="1">
      <c r="A242" s="290"/>
      <c r="B242" s="284"/>
      <c r="C242" s="284"/>
      <c r="D242" s="284"/>
      <c r="E242" s="284"/>
      <c r="F242" s="287"/>
      <c r="G242" s="286"/>
      <c r="H242" s="286"/>
      <c r="I242" s="286"/>
      <c r="J242" s="287"/>
      <c r="K242" s="286"/>
      <c r="L242" s="286"/>
      <c r="M242" s="290"/>
    </row>
    <row r="243" spans="1:13" s="356" customFormat="1" ht="18" customHeight="1">
      <c r="A243" s="290"/>
      <c r="B243" s="284"/>
      <c r="C243" s="284"/>
      <c r="D243" s="284"/>
      <c r="E243" s="284"/>
      <c r="F243" s="287"/>
      <c r="G243" s="286"/>
      <c r="H243" s="286"/>
      <c r="I243" s="286"/>
      <c r="J243" s="287"/>
      <c r="K243" s="286"/>
      <c r="L243" s="286"/>
      <c r="M243" s="290"/>
    </row>
    <row r="244" spans="1:13" s="356" customFormat="1" ht="18" customHeight="1">
      <c r="A244" s="290"/>
      <c r="B244" s="284"/>
      <c r="C244" s="284"/>
      <c r="D244" s="284"/>
      <c r="E244" s="284"/>
      <c r="F244" s="287"/>
      <c r="G244" s="286"/>
      <c r="H244" s="286"/>
      <c r="I244" s="286"/>
      <c r="J244" s="287"/>
      <c r="K244" s="286"/>
      <c r="L244" s="286"/>
      <c r="M244" s="290"/>
    </row>
    <row r="245" spans="1:13" s="316" customFormat="1" ht="18" customHeight="1">
      <c r="A245" s="290"/>
      <c r="B245" s="284"/>
      <c r="C245" s="284"/>
      <c r="D245" s="284"/>
      <c r="E245" s="284"/>
      <c r="F245" s="287"/>
      <c r="G245" s="286"/>
      <c r="H245" s="286"/>
      <c r="I245" s="286"/>
      <c r="J245" s="287"/>
      <c r="K245" s="286"/>
      <c r="L245" s="286"/>
      <c r="M245" s="290"/>
    </row>
    <row r="246" spans="1:13" s="316" customFormat="1" ht="18" customHeight="1">
      <c r="A246" s="290"/>
      <c r="B246" s="284"/>
      <c r="C246" s="284"/>
      <c r="D246" s="284"/>
      <c r="E246" s="284"/>
      <c r="F246" s="287"/>
      <c r="G246" s="286"/>
      <c r="H246" s="286"/>
      <c r="I246" s="286"/>
      <c r="J246" s="287"/>
      <c r="K246" s="286"/>
      <c r="L246" s="286"/>
      <c r="M246" s="290"/>
    </row>
    <row r="247" spans="1:13" s="316" customFormat="1" ht="18" customHeight="1">
      <c r="A247" s="290"/>
      <c r="B247" s="284"/>
      <c r="C247" s="284"/>
      <c r="D247" s="284"/>
      <c r="E247" s="284"/>
      <c r="F247" s="287"/>
      <c r="G247" s="286"/>
      <c r="H247" s="286"/>
      <c r="I247" s="286"/>
      <c r="J247" s="287"/>
      <c r="K247" s="286"/>
      <c r="L247" s="286"/>
      <c r="M247" s="290"/>
    </row>
    <row r="248" spans="1:13" s="316" customFormat="1" ht="18" customHeight="1">
      <c r="A248" s="290"/>
      <c r="B248" s="284"/>
      <c r="C248" s="284"/>
      <c r="D248" s="284"/>
      <c r="E248" s="284"/>
      <c r="F248" s="287"/>
      <c r="G248" s="286"/>
      <c r="H248" s="286"/>
      <c r="I248" s="286"/>
      <c r="J248" s="287"/>
      <c r="K248" s="286"/>
      <c r="L248" s="286"/>
      <c r="M248" s="290"/>
    </row>
    <row r="249" spans="1:13" s="316" customFormat="1" ht="18" customHeight="1">
      <c r="A249" s="290"/>
      <c r="B249" s="284"/>
      <c r="C249" s="284"/>
      <c r="D249" s="284"/>
      <c r="E249" s="284"/>
      <c r="F249" s="287"/>
      <c r="G249" s="286"/>
      <c r="H249" s="286"/>
      <c r="I249" s="286"/>
      <c r="J249" s="287"/>
      <c r="K249" s="286"/>
      <c r="L249" s="286"/>
      <c r="M249" s="290"/>
    </row>
    <row r="250" spans="1:13" s="356" customFormat="1" ht="18" customHeight="1">
      <c r="A250" s="290"/>
      <c r="B250" s="284"/>
      <c r="C250" s="284"/>
      <c r="D250" s="284"/>
      <c r="E250" s="284"/>
      <c r="F250" s="287"/>
      <c r="G250" s="286"/>
      <c r="H250" s="286"/>
      <c r="I250" s="286"/>
      <c r="J250" s="287"/>
      <c r="K250" s="286"/>
      <c r="L250" s="286"/>
      <c r="M250" s="290"/>
    </row>
    <row r="251" spans="1:13" s="356" customFormat="1" ht="18" customHeight="1">
      <c r="A251" s="290"/>
      <c r="B251" s="284"/>
      <c r="C251" s="284"/>
      <c r="D251" s="284"/>
      <c r="E251" s="284"/>
      <c r="F251" s="287"/>
      <c r="G251" s="286"/>
      <c r="H251" s="286"/>
      <c r="I251" s="286"/>
      <c r="J251" s="287"/>
      <c r="K251" s="286"/>
      <c r="L251" s="286"/>
      <c r="M251" s="290"/>
    </row>
    <row r="252" spans="1:13" s="356" customFormat="1" ht="18" customHeight="1">
      <c r="A252" s="290"/>
      <c r="B252" s="284"/>
      <c r="C252" s="284"/>
      <c r="D252" s="284"/>
      <c r="E252" s="284"/>
      <c r="F252" s="287"/>
      <c r="G252" s="286"/>
      <c r="H252" s="286"/>
      <c r="I252" s="286"/>
      <c r="J252" s="287"/>
      <c r="K252" s="286"/>
      <c r="L252" s="286"/>
      <c r="M252" s="290"/>
    </row>
    <row r="253" spans="1:13" s="356" customFormat="1" ht="18" customHeight="1">
      <c r="A253" s="290"/>
      <c r="B253" s="284"/>
      <c r="C253" s="284"/>
      <c r="D253" s="284"/>
      <c r="E253" s="284"/>
      <c r="F253" s="287"/>
      <c r="G253" s="286"/>
      <c r="H253" s="286"/>
      <c r="I253" s="286"/>
      <c r="J253" s="287"/>
      <c r="K253" s="286"/>
      <c r="L253" s="286"/>
      <c r="M253" s="290"/>
    </row>
    <row r="254" spans="1:13" s="356" customFormat="1" ht="18" customHeight="1">
      <c r="A254" s="290"/>
      <c r="B254" s="284"/>
      <c r="C254" s="284"/>
      <c r="D254" s="284"/>
      <c r="E254" s="284"/>
      <c r="F254" s="287"/>
      <c r="G254" s="286"/>
      <c r="H254" s="286"/>
      <c r="I254" s="286"/>
      <c r="J254" s="287"/>
      <c r="K254" s="286"/>
      <c r="L254" s="286"/>
      <c r="M254" s="290"/>
    </row>
    <row r="255" spans="1:13" s="356" customFormat="1" ht="18" customHeight="1">
      <c r="A255" s="290"/>
      <c r="B255" s="284"/>
      <c r="C255" s="284"/>
      <c r="D255" s="284"/>
      <c r="E255" s="284"/>
      <c r="F255" s="287"/>
      <c r="G255" s="286"/>
      <c r="H255" s="286"/>
      <c r="I255" s="286"/>
      <c r="J255" s="287"/>
      <c r="K255" s="286"/>
      <c r="L255" s="286"/>
      <c r="M255" s="290"/>
    </row>
    <row r="256" spans="1:13" s="356" customFormat="1" ht="18" customHeight="1">
      <c r="A256" s="290"/>
      <c r="B256" s="284"/>
      <c r="C256" s="284"/>
      <c r="D256" s="284"/>
      <c r="E256" s="284"/>
      <c r="F256" s="287"/>
      <c r="G256" s="286"/>
      <c r="H256" s="286"/>
      <c r="I256" s="286"/>
      <c r="J256" s="287"/>
      <c r="K256" s="286"/>
      <c r="L256" s="286"/>
      <c r="M256" s="290"/>
    </row>
    <row r="257" spans="1:13" s="356" customFormat="1" ht="18" customHeight="1">
      <c r="A257" s="290"/>
      <c r="B257" s="284"/>
      <c r="C257" s="284"/>
      <c r="D257" s="284"/>
      <c r="E257" s="284"/>
      <c r="F257" s="287"/>
      <c r="G257" s="286"/>
      <c r="H257" s="286"/>
      <c r="I257" s="286"/>
      <c r="J257" s="287"/>
      <c r="K257" s="286"/>
      <c r="L257" s="286"/>
      <c r="M257" s="290"/>
    </row>
    <row r="258" spans="1:13" s="356" customFormat="1" ht="18" customHeight="1">
      <c r="A258" s="290"/>
      <c r="B258" s="284"/>
      <c r="C258" s="284"/>
      <c r="D258" s="284"/>
      <c r="E258" s="284"/>
      <c r="F258" s="287"/>
      <c r="G258" s="286"/>
      <c r="H258" s="286"/>
      <c r="I258" s="286"/>
      <c r="J258" s="287"/>
      <c r="K258" s="286"/>
      <c r="L258" s="286"/>
      <c r="M258" s="290"/>
    </row>
    <row r="259" spans="1:13" s="356" customFormat="1" ht="18" customHeight="1">
      <c r="A259" s="290"/>
      <c r="B259" s="284"/>
      <c r="C259" s="284"/>
      <c r="D259" s="284"/>
      <c r="E259" s="284"/>
      <c r="F259" s="287"/>
      <c r="G259" s="286"/>
      <c r="H259" s="286"/>
      <c r="I259" s="286"/>
      <c r="J259" s="287"/>
      <c r="K259" s="286"/>
      <c r="L259" s="286"/>
      <c r="M259" s="290"/>
    </row>
    <row r="260" spans="1:13" s="356" customFormat="1" ht="18" customHeight="1">
      <c r="A260" s="290"/>
      <c r="B260" s="284"/>
      <c r="C260" s="284"/>
      <c r="D260" s="284"/>
      <c r="E260" s="284"/>
      <c r="F260" s="287"/>
      <c r="G260" s="286"/>
      <c r="H260" s="286"/>
      <c r="I260" s="286"/>
      <c r="J260" s="287"/>
      <c r="K260" s="286"/>
      <c r="L260" s="286"/>
      <c r="M260" s="290"/>
    </row>
    <row r="261" spans="1:13" s="356" customFormat="1" ht="18" customHeight="1">
      <c r="A261" s="290"/>
      <c r="B261" s="284"/>
      <c r="C261" s="284"/>
      <c r="D261" s="284"/>
      <c r="E261" s="284"/>
      <c r="F261" s="287"/>
      <c r="G261" s="286"/>
      <c r="H261" s="286"/>
      <c r="I261" s="286"/>
      <c r="J261" s="287"/>
      <c r="K261" s="286"/>
      <c r="L261" s="286"/>
      <c r="M261" s="290"/>
    </row>
    <row r="262" spans="1:13" s="356" customFormat="1" ht="18" customHeight="1">
      <c r="A262" s="290"/>
      <c r="B262" s="284"/>
      <c r="C262" s="284"/>
      <c r="D262" s="284"/>
      <c r="E262" s="284"/>
      <c r="F262" s="287"/>
      <c r="G262" s="286"/>
      <c r="H262" s="286"/>
      <c r="I262" s="286"/>
      <c r="J262" s="287"/>
      <c r="K262" s="286"/>
      <c r="L262" s="286"/>
      <c r="M262" s="290"/>
    </row>
    <row r="263" spans="1:13" s="356" customFormat="1" ht="18" customHeight="1">
      <c r="A263" s="290"/>
      <c r="B263" s="284"/>
      <c r="C263" s="284"/>
      <c r="D263" s="284"/>
      <c r="E263" s="284"/>
      <c r="F263" s="287"/>
      <c r="G263" s="286"/>
      <c r="H263" s="286"/>
      <c r="I263" s="286"/>
      <c r="J263" s="287"/>
      <c r="K263" s="286"/>
      <c r="L263" s="286"/>
      <c r="M263" s="290"/>
    </row>
    <row r="264" spans="1:13" s="356" customFormat="1" ht="18" customHeight="1">
      <c r="A264" s="290"/>
      <c r="B264" s="284"/>
      <c r="C264" s="284"/>
      <c r="D264" s="284"/>
      <c r="E264" s="284"/>
      <c r="F264" s="287"/>
      <c r="G264" s="286"/>
      <c r="H264" s="286"/>
      <c r="I264" s="286"/>
      <c r="J264" s="287"/>
      <c r="K264" s="286"/>
      <c r="L264" s="286"/>
      <c r="M264" s="290"/>
    </row>
    <row r="265" spans="1:13" s="356" customFormat="1" ht="18" customHeight="1">
      <c r="A265" s="290"/>
      <c r="B265" s="284"/>
      <c r="C265" s="284"/>
      <c r="D265" s="284"/>
      <c r="E265" s="284"/>
      <c r="F265" s="287"/>
      <c r="G265" s="286"/>
      <c r="H265" s="286"/>
      <c r="I265" s="286"/>
      <c r="J265" s="287"/>
      <c r="K265" s="286"/>
      <c r="L265" s="286"/>
      <c r="M265" s="290"/>
    </row>
    <row r="266" spans="1:13" s="356" customFormat="1" ht="18" customHeight="1">
      <c r="A266" s="290"/>
      <c r="B266" s="284"/>
      <c r="C266" s="284"/>
      <c r="D266" s="284"/>
      <c r="E266" s="284"/>
      <c r="F266" s="287"/>
      <c r="G266" s="286"/>
      <c r="H266" s="286"/>
      <c r="I266" s="286"/>
      <c r="J266" s="287"/>
      <c r="K266" s="286"/>
      <c r="L266" s="286"/>
      <c r="M266" s="290"/>
    </row>
    <row r="267" spans="1:13" s="356" customFormat="1" ht="18" customHeight="1">
      <c r="A267" s="290"/>
      <c r="B267" s="284"/>
      <c r="C267" s="284"/>
      <c r="D267" s="284"/>
      <c r="E267" s="284"/>
      <c r="F267" s="287"/>
      <c r="G267" s="286"/>
      <c r="H267" s="286"/>
      <c r="I267" s="286"/>
      <c r="J267" s="287"/>
      <c r="K267" s="286"/>
      <c r="L267" s="286"/>
      <c r="M267" s="290"/>
    </row>
    <row r="268" spans="1:13" s="356" customFormat="1" ht="18" customHeight="1">
      <c r="A268" s="290"/>
      <c r="B268" s="284"/>
      <c r="C268" s="284"/>
      <c r="D268" s="284"/>
      <c r="E268" s="284"/>
      <c r="F268" s="287"/>
      <c r="G268" s="286"/>
      <c r="H268" s="286"/>
      <c r="I268" s="286"/>
      <c r="J268" s="287"/>
      <c r="K268" s="286"/>
      <c r="L268" s="286"/>
      <c r="M268" s="290"/>
    </row>
    <row r="269" spans="1:13" s="356" customFormat="1" ht="18" customHeight="1">
      <c r="A269" s="290"/>
      <c r="B269" s="284"/>
      <c r="C269" s="284"/>
      <c r="D269" s="284"/>
      <c r="E269" s="284"/>
      <c r="F269" s="287"/>
      <c r="G269" s="286"/>
      <c r="H269" s="286"/>
      <c r="I269" s="286"/>
      <c r="J269" s="287"/>
      <c r="K269" s="286"/>
      <c r="L269" s="286"/>
      <c r="M269" s="290"/>
    </row>
    <row r="270" spans="1:13" s="356" customFormat="1" ht="18" customHeight="1">
      <c r="A270" s="290"/>
      <c r="B270" s="284"/>
      <c r="C270" s="284"/>
      <c r="D270" s="284"/>
      <c r="E270" s="284"/>
      <c r="F270" s="287"/>
      <c r="G270" s="286"/>
      <c r="H270" s="286"/>
      <c r="I270" s="286"/>
      <c r="J270" s="287"/>
      <c r="K270" s="286"/>
      <c r="L270" s="286"/>
      <c r="M270" s="290"/>
    </row>
    <row r="271" spans="1:13" s="356" customFormat="1" ht="18" customHeight="1">
      <c r="A271" s="290"/>
      <c r="B271" s="284"/>
      <c r="C271" s="284"/>
      <c r="D271" s="284"/>
      <c r="E271" s="284"/>
      <c r="F271" s="287"/>
      <c r="G271" s="286"/>
      <c r="H271" s="286"/>
      <c r="I271" s="286"/>
      <c r="J271" s="287"/>
      <c r="K271" s="286"/>
      <c r="L271" s="286"/>
      <c r="M271" s="290"/>
    </row>
    <row r="272" spans="1:13" s="356" customFormat="1" ht="18" customHeight="1">
      <c r="A272" s="290"/>
      <c r="B272" s="284"/>
      <c r="C272" s="284"/>
      <c r="D272" s="284"/>
      <c r="E272" s="284"/>
      <c r="F272" s="287"/>
      <c r="G272" s="286"/>
      <c r="H272" s="286"/>
      <c r="I272" s="286"/>
      <c r="J272" s="287"/>
      <c r="K272" s="286"/>
      <c r="L272" s="286"/>
      <c r="M272" s="290"/>
    </row>
    <row r="273" spans="1:13" s="356" customFormat="1" ht="18" customHeight="1">
      <c r="A273" s="290"/>
      <c r="B273" s="284"/>
      <c r="C273" s="284"/>
      <c r="D273" s="284"/>
      <c r="E273" s="284"/>
      <c r="F273" s="287"/>
      <c r="G273" s="286"/>
      <c r="H273" s="286"/>
      <c r="I273" s="286"/>
      <c r="J273" s="287"/>
      <c r="K273" s="286"/>
      <c r="L273" s="286"/>
      <c r="M273" s="290"/>
    </row>
    <row r="274" spans="1:13" s="356" customFormat="1" ht="18" customHeight="1">
      <c r="A274" s="290"/>
      <c r="B274" s="284"/>
      <c r="C274" s="284"/>
      <c r="D274" s="284"/>
      <c r="E274" s="284"/>
      <c r="F274" s="287"/>
      <c r="G274" s="286"/>
      <c r="H274" s="286"/>
      <c r="I274" s="286"/>
      <c r="J274" s="287"/>
      <c r="K274" s="286"/>
      <c r="L274" s="286"/>
      <c r="M274" s="290"/>
    </row>
    <row r="275" spans="1:13" s="356" customFormat="1" ht="18" customHeight="1">
      <c r="A275" s="290"/>
      <c r="B275" s="284"/>
      <c r="C275" s="284"/>
      <c r="D275" s="284"/>
      <c r="E275" s="284"/>
      <c r="F275" s="287"/>
      <c r="G275" s="286"/>
      <c r="H275" s="286"/>
      <c r="I275" s="286"/>
      <c r="J275" s="287"/>
      <c r="K275" s="286"/>
      <c r="L275" s="286"/>
      <c r="M275" s="290"/>
    </row>
    <row r="276" spans="1:13" s="356" customFormat="1" ht="18" customHeight="1">
      <c r="A276" s="290"/>
      <c r="B276" s="284"/>
      <c r="C276" s="284"/>
      <c r="D276" s="284"/>
      <c r="E276" s="284"/>
      <c r="F276" s="287"/>
      <c r="G276" s="286"/>
      <c r="H276" s="286"/>
      <c r="I276" s="286"/>
      <c r="J276" s="287"/>
      <c r="K276" s="286"/>
      <c r="L276" s="286"/>
      <c r="M276" s="290"/>
    </row>
    <row r="277" spans="1:13" s="356" customFormat="1" ht="18" customHeight="1">
      <c r="A277" s="290"/>
      <c r="B277" s="284"/>
      <c r="C277" s="284"/>
      <c r="D277" s="284"/>
      <c r="E277" s="284"/>
      <c r="F277" s="287"/>
      <c r="G277" s="286"/>
      <c r="H277" s="286"/>
      <c r="I277" s="286"/>
      <c r="J277" s="287"/>
      <c r="K277" s="286"/>
      <c r="L277" s="286"/>
      <c r="M277" s="290"/>
    </row>
    <row r="278" spans="1:13" s="356" customFormat="1" ht="18" customHeight="1">
      <c r="A278" s="290"/>
      <c r="B278" s="284"/>
      <c r="C278" s="284"/>
      <c r="D278" s="284"/>
      <c r="E278" s="284"/>
      <c r="F278" s="287"/>
      <c r="G278" s="286"/>
      <c r="H278" s="286"/>
      <c r="I278" s="286"/>
      <c r="J278" s="287"/>
      <c r="K278" s="286"/>
      <c r="L278" s="286"/>
      <c r="M278" s="290"/>
    </row>
    <row r="279" spans="1:13" s="316" customFormat="1" ht="18" customHeight="1">
      <c r="A279" s="290"/>
      <c r="B279" s="284"/>
      <c r="C279" s="284"/>
      <c r="D279" s="284"/>
      <c r="E279" s="284"/>
      <c r="F279" s="287"/>
      <c r="G279" s="286"/>
      <c r="H279" s="286"/>
      <c r="I279" s="286"/>
      <c r="J279" s="287"/>
      <c r="K279" s="286"/>
      <c r="L279" s="286"/>
      <c r="M279" s="290"/>
    </row>
    <row r="280" spans="1:13" s="316" customFormat="1" ht="18" customHeight="1">
      <c r="A280" s="290"/>
      <c r="B280" s="284"/>
      <c r="C280" s="284"/>
      <c r="D280" s="284"/>
      <c r="E280" s="284"/>
      <c r="F280" s="287"/>
      <c r="G280" s="286"/>
      <c r="H280" s="286"/>
      <c r="I280" s="286"/>
      <c r="J280" s="287"/>
      <c r="K280" s="286"/>
      <c r="L280" s="286"/>
      <c r="M280" s="290"/>
    </row>
    <row r="281" spans="1:13" s="316" customFormat="1" ht="18" customHeight="1">
      <c r="A281" s="290"/>
      <c r="B281" s="284"/>
      <c r="C281" s="284"/>
      <c r="D281" s="284"/>
      <c r="E281" s="284"/>
      <c r="F281" s="287"/>
      <c r="G281" s="286"/>
      <c r="H281" s="286"/>
      <c r="I281" s="286"/>
      <c r="J281" s="287"/>
      <c r="K281" s="286"/>
      <c r="L281" s="286"/>
      <c r="M281" s="290"/>
    </row>
    <row r="282" spans="1:13" s="316" customFormat="1" ht="18" customHeight="1">
      <c r="A282" s="290"/>
      <c r="B282" s="284"/>
      <c r="C282" s="284"/>
      <c r="D282" s="284"/>
      <c r="E282" s="284"/>
      <c r="F282" s="287"/>
      <c r="G282" s="286"/>
      <c r="H282" s="286"/>
      <c r="I282" s="286"/>
      <c r="J282" s="287"/>
      <c r="K282" s="286"/>
      <c r="L282" s="286"/>
      <c r="M282" s="290"/>
    </row>
    <row r="283" spans="1:13" s="316" customFormat="1" ht="18" customHeight="1">
      <c r="A283" s="290"/>
      <c r="B283" s="284"/>
      <c r="C283" s="284"/>
      <c r="D283" s="284"/>
      <c r="E283" s="284"/>
      <c r="F283" s="287"/>
      <c r="G283" s="286"/>
      <c r="H283" s="286"/>
      <c r="I283" s="286"/>
      <c r="J283" s="287"/>
      <c r="K283" s="286"/>
      <c r="L283" s="286"/>
      <c r="M283" s="290"/>
    </row>
    <row r="284" spans="1:13" s="316" customFormat="1" ht="18" customHeight="1">
      <c r="A284" s="290"/>
      <c r="B284" s="284"/>
      <c r="C284" s="284"/>
      <c r="D284" s="284"/>
      <c r="E284" s="284"/>
      <c r="F284" s="287"/>
      <c r="G284" s="286"/>
      <c r="H284" s="286"/>
      <c r="I284" s="286"/>
      <c r="J284" s="287"/>
      <c r="K284" s="286"/>
      <c r="L284" s="286"/>
      <c r="M284" s="290"/>
    </row>
    <row r="285" spans="1:13" s="316" customFormat="1" ht="18" customHeight="1">
      <c r="A285" s="290"/>
      <c r="B285" s="284"/>
      <c r="C285" s="284"/>
      <c r="D285" s="284"/>
      <c r="E285" s="284"/>
      <c r="F285" s="287"/>
      <c r="G285" s="286"/>
      <c r="H285" s="286"/>
      <c r="I285" s="286"/>
      <c r="J285" s="287"/>
      <c r="K285" s="286"/>
      <c r="L285" s="286"/>
      <c r="M285" s="290"/>
    </row>
    <row r="286" spans="1:13" s="316" customFormat="1" ht="18" customHeight="1">
      <c r="A286" s="290"/>
      <c r="B286" s="284"/>
      <c r="C286" s="284"/>
      <c r="D286" s="284"/>
      <c r="E286" s="284"/>
      <c r="F286" s="287"/>
      <c r="G286" s="286"/>
      <c r="H286" s="286"/>
      <c r="I286" s="286"/>
      <c r="J286" s="287"/>
      <c r="K286" s="286"/>
      <c r="L286" s="286"/>
      <c r="M286" s="290"/>
    </row>
    <row r="287" spans="1:13" s="316" customFormat="1" ht="18" customHeight="1">
      <c r="A287" s="290"/>
      <c r="B287" s="284"/>
      <c r="C287" s="284"/>
      <c r="D287" s="284"/>
      <c r="E287" s="284"/>
      <c r="F287" s="287"/>
      <c r="G287" s="286"/>
      <c r="H287" s="286"/>
      <c r="I287" s="286"/>
      <c r="J287" s="287"/>
      <c r="K287" s="286"/>
      <c r="L287" s="286"/>
      <c r="M287" s="290"/>
    </row>
    <row r="288" spans="1:13" s="316" customFormat="1" ht="18" customHeight="1">
      <c r="A288" s="290"/>
      <c r="B288" s="284"/>
      <c r="C288" s="284"/>
      <c r="D288" s="284"/>
      <c r="E288" s="284"/>
      <c r="F288" s="287"/>
      <c r="G288" s="286"/>
      <c r="H288" s="286"/>
      <c r="I288" s="286"/>
      <c r="J288" s="287"/>
      <c r="K288" s="286"/>
      <c r="L288" s="286"/>
      <c r="M288" s="290"/>
    </row>
    <row r="289" spans="1:13" s="316" customFormat="1" ht="18" customHeight="1">
      <c r="A289" s="290"/>
      <c r="B289" s="284"/>
      <c r="C289" s="284"/>
      <c r="D289" s="284"/>
      <c r="E289" s="284"/>
      <c r="F289" s="287"/>
      <c r="G289" s="286"/>
      <c r="H289" s="286"/>
      <c r="I289" s="286"/>
      <c r="J289" s="287"/>
      <c r="K289" s="286"/>
      <c r="L289" s="286"/>
      <c r="M289" s="290"/>
    </row>
    <row r="290" spans="1:13" s="316" customFormat="1" ht="18" customHeight="1">
      <c r="A290" s="290"/>
      <c r="B290" s="284"/>
      <c r="C290" s="284"/>
      <c r="D290" s="284"/>
      <c r="E290" s="284"/>
      <c r="F290" s="287"/>
      <c r="G290" s="286"/>
      <c r="H290" s="286"/>
      <c r="I290" s="286"/>
      <c r="J290" s="287"/>
      <c r="K290" s="286"/>
      <c r="L290" s="286"/>
      <c r="M290" s="290"/>
    </row>
    <row r="291" spans="1:13" s="316" customFormat="1" ht="18" customHeight="1">
      <c r="A291" s="290"/>
      <c r="B291" s="284"/>
      <c r="C291" s="284"/>
      <c r="D291" s="284"/>
      <c r="E291" s="284"/>
      <c r="F291" s="287"/>
      <c r="G291" s="286"/>
      <c r="H291" s="286"/>
      <c r="I291" s="286"/>
      <c r="J291" s="287"/>
      <c r="K291" s="286"/>
      <c r="L291" s="286"/>
      <c r="M291" s="290"/>
    </row>
    <row r="292" spans="1:13" s="316" customFormat="1" ht="18" customHeight="1">
      <c r="A292" s="290"/>
      <c r="B292" s="284"/>
      <c r="C292" s="284"/>
      <c r="D292" s="284"/>
      <c r="E292" s="284"/>
      <c r="F292" s="287"/>
      <c r="G292" s="286"/>
      <c r="H292" s="286"/>
      <c r="I292" s="286"/>
      <c r="J292" s="287"/>
      <c r="K292" s="286"/>
      <c r="L292" s="286"/>
      <c r="M292" s="290"/>
    </row>
    <row r="293" spans="1:13" s="316" customFormat="1" ht="18" customHeight="1">
      <c r="A293" s="290"/>
      <c r="B293" s="284"/>
      <c r="C293" s="284"/>
      <c r="D293" s="284"/>
      <c r="E293" s="284"/>
      <c r="F293" s="287"/>
      <c r="G293" s="286"/>
      <c r="H293" s="286"/>
      <c r="I293" s="286"/>
      <c r="J293" s="287"/>
      <c r="K293" s="286"/>
      <c r="L293" s="286"/>
      <c r="M293" s="290"/>
    </row>
    <row r="294" spans="1:13" s="316" customFormat="1" ht="18" customHeight="1">
      <c r="A294" s="290"/>
      <c r="B294" s="284"/>
      <c r="C294" s="284"/>
      <c r="D294" s="284"/>
      <c r="E294" s="284"/>
      <c r="F294" s="287"/>
      <c r="G294" s="286"/>
      <c r="H294" s="286"/>
      <c r="I294" s="286"/>
      <c r="J294" s="287"/>
      <c r="K294" s="286"/>
      <c r="L294" s="286"/>
      <c r="M294" s="290"/>
    </row>
    <row r="295" spans="1:13" s="316" customFormat="1" ht="18" customHeight="1">
      <c r="A295" s="290"/>
      <c r="B295" s="284"/>
      <c r="C295" s="284"/>
      <c r="D295" s="284"/>
      <c r="E295" s="284"/>
      <c r="F295" s="287"/>
      <c r="G295" s="286"/>
      <c r="H295" s="286"/>
      <c r="I295" s="286"/>
      <c r="J295" s="287"/>
      <c r="K295" s="286"/>
      <c r="L295" s="286"/>
      <c r="M295" s="290"/>
    </row>
    <row r="296" spans="1:13" s="316" customFormat="1" ht="18" customHeight="1">
      <c r="A296" s="290"/>
      <c r="B296" s="284"/>
      <c r="C296" s="284"/>
      <c r="D296" s="284"/>
      <c r="E296" s="284"/>
      <c r="F296" s="287"/>
      <c r="G296" s="286"/>
      <c r="H296" s="286"/>
      <c r="I296" s="286"/>
      <c r="J296" s="287"/>
      <c r="K296" s="286"/>
      <c r="L296" s="286"/>
      <c r="M296" s="290"/>
    </row>
    <row r="297" spans="1:13" s="316" customFormat="1" ht="18" customHeight="1">
      <c r="A297" s="290"/>
      <c r="B297" s="284"/>
      <c r="C297" s="284"/>
      <c r="D297" s="284"/>
      <c r="E297" s="284"/>
      <c r="F297" s="287"/>
      <c r="G297" s="286"/>
      <c r="H297" s="286"/>
      <c r="I297" s="286"/>
      <c r="J297" s="287"/>
      <c r="K297" s="286"/>
      <c r="L297" s="286"/>
      <c r="M297" s="290"/>
    </row>
    <row r="298" spans="1:13" s="316" customFormat="1" ht="18" customHeight="1">
      <c r="A298" s="290"/>
      <c r="B298" s="284"/>
      <c r="C298" s="284"/>
      <c r="D298" s="284"/>
      <c r="E298" s="284"/>
      <c r="F298" s="287"/>
      <c r="G298" s="286"/>
      <c r="H298" s="286"/>
      <c r="I298" s="286"/>
      <c r="J298" s="287"/>
      <c r="K298" s="286"/>
      <c r="L298" s="286"/>
      <c r="M298" s="290"/>
    </row>
    <row r="299" spans="1:13" s="316" customFormat="1" ht="18" customHeight="1">
      <c r="A299" s="290"/>
      <c r="B299" s="284"/>
      <c r="C299" s="284"/>
      <c r="D299" s="284"/>
      <c r="E299" s="284"/>
      <c r="F299" s="287"/>
      <c r="G299" s="286"/>
      <c r="H299" s="286"/>
      <c r="I299" s="286"/>
      <c r="J299" s="287"/>
      <c r="K299" s="286"/>
      <c r="L299" s="286"/>
      <c r="M299" s="290"/>
    </row>
    <row r="300" spans="1:13" s="356" customFormat="1" ht="18" customHeight="1">
      <c r="A300" s="290"/>
      <c r="B300" s="284"/>
      <c r="C300" s="284"/>
      <c r="D300" s="284"/>
      <c r="E300" s="284"/>
      <c r="F300" s="287"/>
      <c r="G300" s="286"/>
      <c r="H300" s="286"/>
      <c r="I300" s="286"/>
      <c r="J300" s="287"/>
      <c r="K300" s="286"/>
      <c r="L300" s="286"/>
      <c r="M300" s="290"/>
    </row>
    <row r="301" spans="1:13" s="356" customFormat="1" ht="18" customHeight="1">
      <c r="A301" s="290"/>
      <c r="B301" s="284"/>
      <c r="C301" s="284"/>
      <c r="D301" s="284"/>
      <c r="E301" s="284"/>
      <c r="F301" s="287"/>
      <c r="G301" s="286"/>
      <c r="H301" s="286"/>
      <c r="I301" s="286"/>
      <c r="J301" s="287"/>
      <c r="K301" s="286"/>
      <c r="L301" s="286"/>
      <c r="M301" s="290"/>
    </row>
    <row r="302" spans="1:13" s="356" customFormat="1" ht="18" customHeight="1">
      <c r="A302" s="290"/>
      <c r="B302" s="284"/>
      <c r="C302" s="284"/>
      <c r="D302" s="284"/>
      <c r="E302" s="284"/>
      <c r="F302" s="287"/>
      <c r="G302" s="286"/>
      <c r="H302" s="286"/>
      <c r="I302" s="286"/>
      <c r="J302" s="287"/>
      <c r="K302" s="286"/>
      <c r="L302" s="286"/>
      <c r="M302" s="290"/>
    </row>
    <row r="303" spans="1:13" s="356" customFormat="1" ht="18" customHeight="1">
      <c r="A303" s="290"/>
      <c r="B303" s="284"/>
      <c r="C303" s="284"/>
      <c r="D303" s="284"/>
      <c r="E303" s="284"/>
      <c r="F303" s="287"/>
      <c r="G303" s="286"/>
      <c r="H303" s="286"/>
      <c r="I303" s="286"/>
      <c r="J303" s="287"/>
      <c r="K303" s="286"/>
      <c r="L303" s="286"/>
      <c r="M303" s="290"/>
    </row>
    <row r="304" spans="1:13" s="356" customFormat="1" ht="18" customHeight="1">
      <c r="A304" s="290"/>
      <c r="B304" s="284"/>
      <c r="C304" s="284"/>
      <c r="D304" s="284"/>
      <c r="E304" s="284"/>
      <c r="F304" s="287"/>
      <c r="G304" s="286"/>
      <c r="H304" s="286"/>
      <c r="I304" s="286"/>
      <c r="J304" s="287"/>
      <c r="K304" s="286"/>
      <c r="L304" s="286"/>
      <c r="M304" s="290"/>
    </row>
    <row r="305" spans="1:13" s="356" customFormat="1" ht="18" customHeight="1">
      <c r="A305" s="290"/>
      <c r="B305" s="284"/>
      <c r="C305" s="284"/>
      <c r="D305" s="284"/>
      <c r="E305" s="284"/>
      <c r="F305" s="287"/>
      <c r="G305" s="286"/>
      <c r="H305" s="286"/>
      <c r="I305" s="286"/>
      <c r="J305" s="287"/>
      <c r="K305" s="286"/>
      <c r="L305" s="286"/>
      <c r="M305" s="290"/>
    </row>
    <row r="306" spans="1:13" s="356" customFormat="1" ht="18" customHeight="1">
      <c r="A306" s="290"/>
      <c r="B306" s="284"/>
      <c r="C306" s="284"/>
      <c r="D306" s="284"/>
      <c r="E306" s="284"/>
      <c r="F306" s="287"/>
      <c r="G306" s="286"/>
      <c r="H306" s="286"/>
      <c r="I306" s="286"/>
      <c r="J306" s="287"/>
      <c r="K306" s="286"/>
      <c r="L306" s="286"/>
      <c r="M306" s="290"/>
    </row>
    <row r="307" spans="1:13" s="356" customFormat="1" ht="18" customHeight="1">
      <c r="A307" s="290"/>
      <c r="B307" s="284"/>
      <c r="C307" s="284"/>
      <c r="D307" s="284"/>
      <c r="E307" s="284"/>
      <c r="F307" s="287"/>
      <c r="G307" s="286"/>
      <c r="H307" s="286"/>
      <c r="I307" s="286"/>
      <c r="J307" s="287"/>
      <c r="K307" s="286"/>
      <c r="L307" s="286"/>
      <c r="M307" s="290"/>
    </row>
    <row r="308" spans="1:13" s="356" customFormat="1" ht="18" customHeight="1">
      <c r="A308" s="290"/>
      <c r="B308" s="284"/>
      <c r="C308" s="284"/>
      <c r="D308" s="284"/>
      <c r="E308" s="284"/>
      <c r="F308" s="287"/>
      <c r="G308" s="286"/>
      <c r="H308" s="286"/>
      <c r="I308" s="286"/>
      <c r="J308" s="287"/>
      <c r="K308" s="286"/>
      <c r="L308" s="286"/>
      <c r="M308" s="290"/>
    </row>
    <row r="309" spans="1:13" s="356" customFormat="1" ht="18" customHeight="1">
      <c r="A309" s="290"/>
      <c r="B309" s="284"/>
      <c r="C309" s="284"/>
      <c r="D309" s="284"/>
      <c r="E309" s="284"/>
      <c r="F309" s="287"/>
      <c r="G309" s="286"/>
      <c r="H309" s="286"/>
      <c r="I309" s="286"/>
      <c r="J309" s="287"/>
      <c r="K309" s="286"/>
      <c r="L309" s="286"/>
      <c r="M309" s="290"/>
    </row>
    <row r="310" spans="1:13" s="356" customFormat="1" ht="18" customHeight="1">
      <c r="A310" s="290"/>
      <c r="B310" s="284"/>
      <c r="C310" s="284"/>
      <c r="D310" s="284"/>
      <c r="E310" s="284"/>
      <c r="F310" s="287"/>
      <c r="G310" s="286"/>
      <c r="H310" s="286"/>
      <c r="I310" s="286"/>
      <c r="J310" s="287"/>
      <c r="K310" s="286"/>
      <c r="L310" s="286"/>
      <c r="M310" s="290"/>
    </row>
    <row r="311" spans="1:13" s="356" customFormat="1" ht="18" customHeight="1">
      <c r="A311" s="290"/>
      <c r="B311" s="284"/>
      <c r="C311" s="284"/>
      <c r="D311" s="284"/>
      <c r="E311" s="284"/>
      <c r="F311" s="287"/>
      <c r="G311" s="286"/>
      <c r="H311" s="286"/>
      <c r="I311" s="286"/>
      <c r="J311" s="287"/>
      <c r="K311" s="286"/>
      <c r="L311" s="286"/>
      <c r="M311" s="290"/>
    </row>
    <row r="312" spans="1:13" s="356" customFormat="1" ht="18" customHeight="1">
      <c r="A312" s="290"/>
      <c r="B312" s="284"/>
      <c r="C312" s="284"/>
      <c r="D312" s="284"/>
      <c r="E312" s="284"/>
      <c r="F312" s="287"/>
      <c r="G312" s="286"/>
      <c r="H312" s="286"/>
      <c r="I312" s="286"/>
      <c r="J312" s="287"/>
      <c r="K312" s="286"/>
      <c r="L312" s="286"/>
      <c r="M312" s="290"/>
    </row>
    <row r="313" spans="1:13" s="356" customFormat="1" ht="18" customHeight="1">
      <c r="A313" s="290"/>
      <c r="B313" s="284"/>
      <c r="C313" s="284"/>
      <c r="D313" s="284"/>
      <c r="E313" s="284"/>
      <c r="F313" s="287"/>
      <c r="G313" s="286"/>
      <c r="H313" s="286"/>
      <c r="I313" s="286"/>
      <c r="J313" s="287"/>
      <c r="K313" s="286"/>
      <c r="L313" s="286"/>
      <c r="M313" s="290"/>
    </row>
    <row r="314" spans="1:13" s="356" customFormat="1" ht="18" customHeight="1">
      <c r="A314" s="290"/>
      <c r="B314" s="284"/>
      <c r="C314" s="284"/>
      <c r="D314" s="284"/>
      <c r="E314" s="284"/>
      <c r="F314" s="287"/>
      <c r="G314" s="286"/>
      <c r="H314" s="286"/>
      <c r="I314" s="286"/>
      <c r="J314" s="287"/>
      <c r="K314" s="286"/>
      <c r="L314" s="286"/>
      <c r="M314" s="290"/>
    </row>
    <row r="315" spans="1:13" s="356" customFormat="1" ht="18" customHeight="1">
      <c r="A315" s="290"/>
      <c r="B315" s="284"/>
      <c r="C315" s="284"/>
      <c r="D315" s="284"/>
      <c r="E315" s="284"/>
      <c r="F315" s="287"/>
      <c r="G315" s="286"/>
      <c r="H315" s="286"/>
      <c r="I315" s="286"/>
      <c r="J315" s="287"/>
      <c r="K315" s="286"/>
      <c r="L315" s="286"/>
      <c r="M315" s="290"/>
    </row>
    <row r="316" spans="1:13" s="356" customFormat="1" ht="18" customHeight="1">
      <c r="A316" s="290"/>
      <c r="B316" s="284"/>
      <c r="C316" s="284"/>
      <c r="D316" s="284"/>
      <c r="E316" s="284"/>
      <c r="F316" s="287"/>
      <c r="G316" s="286"/>
      <c r="H316" s="286"/>
      <c r="I316" s="286"/>
      <c r="J316" s="287"/>
      <c r="K316" s="286"/>
      <c r="L316" s="286"/>
      <c r="M316" s="290"/>
    </row>
    <row r="317" spans="1:13" s="356" customFormat="1" ht="18" customHeight="1">
      <c r="A317" s="290"/>
      <c r="B317" s="284"/>
      <c r="C317" s="284"/>
      <c r="D317" s="284"/>
      <c r="E317" s="284"/>
      <c r="F317" s="287"/>
      <c r="G317" s="286"/>
      <c r="H317" s="286"/>
      <c r="I317" s="286"/>
      <c r="J317" s="287"/>
      <c r="K317" s="286"/>
      <c r="L317" s="286"/>
      <c r="M317" s="290"/>
    </row>
    <row r="318" spans="1:13" s="356" customFormat="1" ht="18" customHeight="1">
      <c r="A318" s="290"/>
      <c r="B318" s="284"/>
      <c r="C318" s="284"/>
      <c r="D318" s="284"/>
      <c r="E318" s="284"/>
      <c r="F318" s="287"/>
      <c r="G318" s="286"/>
      <c r="H318" s="286"/>
      <c r="I318" s="286"/>
      <c r="J318" s="287"/>
      <c r="K318" s="286"/>
      <c r="L318" s="286"/>
      <c r="M318" s="290"/>
    </row>
    <row r="319" spans="1:13" s="356" customFormat="1" ht="18" customHeight="1">
      <c r="A319" s="290"/>
      <c r="B319" s="284"/>
      <c r="C319" s="284"/>
      <c r="D319" s="284"/>
      <c r="E319" s="284"/>
      <c r="F319" s="287"/>
      <c r="G319" s="286"/>
      <c r="H319" s="286"/>
      <c r="I319" s="286"/>
      <c r="J319" s="287"/>
      <c r="K319" s="286"/>
      <c r="L319" s="286"/>
      <c r="M319" s="290"/>
    </row>
    <row r="320" spans="1:13" s="356" customFormat="1" ht="18" customHeight="1">
      <c r="A320" s="290"/>
      <c r="B320" s="284"/>
      <c r="C320" s="284"/>
      <c r="D320" s="284"/>
      <c r="E320" s="284"/>
      <c r="F320" s="287"/>
      <c r="G320" s="286"/>
      <c r="H320" s="286"/>
      <c r="I320" s="286"/>
      <c r="J320" s="287"/>
      <c r="K320" s="286"/>
      <c r="L320" s="286"/>
      <c r="M320" s="290"/>
    </row>
    <row r="321" spans="1:13" s="356" customFormat="1" ht="18" customHeight="1">
      <c r="A321" s="290"/>
      <c r="B321" s="284"/>
      <c r="C321" s="284"/>
      <c r="D321" s="284"/>
      <c r="E321" s="284"/>
      <c r="F321" s="287"/>
      <c r="G321" s="286"/>
      <c r="H321" s="286"/>
      <c r="I321" s="286"/>
      <c r="J321" s="287"/>
      <c r="K321" s="286"/>
      <c r="L321" s="286"/>
      <c r="M321" s="290"/>
    </row>
    <row r="322" spans="1:13" s="356" customFormat="1" ht="18" customHeight="1">
      <c r="A322" s="290"/>
      <c r="B322" s="284"/>
      <c r="C322" s="284"/>
      <c r="D322" s="284"/>
      <c r="E322" s="284"/>
      <c r="F322" s="287"/>
      <c r="G322" s="286"/>
      <c r="H322" s="286"/>
      <c r="I322" s="286"/>
      <c r="J322" s="287"/>
      <c r="K322" s="286"/>
      <c r="L322" s="286"/>
      <c r="M322" s="290"/>
    </row>
    <row r="323" spans="1:13" s="356" customFormat="1" ht="18" customHeight="1">
      <c r="A323" s="290"/>
      <c r="B323" s="284"/>
      <c r="C323" s="284"/>
      <c r="D323" s="284"/>
      <c r="E323" s="284"/>
      <c r="F323" s="287"/>
      <c r="G323" s="286"/>
      <c r="H323" s="286"/>
      <c r="I323" s="286"/>
      <c r="J323" s="287"/>
      <c r="K323" s="286"/>
      <c r="L323" s="286"/>
      <c r="M323" s="290"/>
    </row>
    <row r="324" spans="1:13" s="356" customFormat="1" ht="18" customHeight="1">
      <c r="A324" s="290"/>
      <c r="B324" s="284"/>
      <c r="C324" s="284"/>
      <c r="D324" s="284"/>
      <c r="E324" s="284"/>
      <c r="F324" s="287"/>
      <c r="G324" s="286"/>
      <c r="H324" s="286"/>
      <c r="I324" s="286"/>
      <c r="J324" s="287"/>
      <c r="K324" s="286"/>
      <c r="L324" s="286"/>
      <c r="M324" s="290"/>
    </row>
    <row r="325" spans="1:13" s="356" customFormat="1" ht="18" customHeight="1">
      <c r="A325" s="290"/>
      <c r="B325" s="284"/>
      <c r="C325" s="284"/>
      <c r="D325" s="284"/>
      <c r="E325" s="284"/>
      <c r="F325" s="287"/>
      <c r="G325" s="286"/>
      <c r="H325" s="286"/>
      <c r="I325" s="286"/>
      <c r="J325" s="287"/>
      <c r="K325" s="286"/>
      <c r="L325" s="286"/>
      <c r="M325" s="290"/>
    </row>
    <row r="326" spans="1:13" s="356" customFormat="1" ht="18" customHeight="1">
      <c r="A326" s="290"/>
      <c r="B326" s="284"/>
      <c r="C326" s="284"/>
      <c r="D326" s="284"/>
      <c r="E326" s="284"/>
      <c r="F326" s="287"/>
      <c r="G326" s="286"/>
      <c r="H326" s="286"/>
      <c r="I326" s="286"/>
      <c r="J326" s="287"/>
      <c r="K326" s="286"/>
      <c r="L326" s="286"/>
      <c r="M326" s="290"/>
    </row>
    <row r="327" spans="1:13" s="356" customFormat="1" ht="18" customHeight="1">
      <c r="A327" s="290"/>
      <c r="B327" s="284"/>
      <c r="C327" s="284"/>
      <c r="D327" s="284"/>
      <c r="E327" s="284"/>
      <c r="F327" s="287"/>
      <c r="G327" s="286"/>
      <c r="H327" s="286"/>
      <c r="I327" s="286"/>
      <c r="J327" s="287"/>
      <c r="K327" s="286"/>
      <c r="L327" s="286"/>
      <c r="M327" s="290"/>
    </row>
    <row r="328" spans="1:13" s="356" customFormat="1" ht="18" customHeight="1">
      <c r="A328" s="290"/>
      <c r="B328" s="284"/>
      <c r="C328" s="284"/>
      <c r="D328" s="284"/>
      <c r="E328" s="284"/>
      <c r="F328" s="287"/>
      <c r="G328" s="286"/>
      <c r="H328" s="286"/>
      <c r="I328" s="286"/>
      <c r="J328" s="287"/>
      <c r="K328" s="286"/>
      <c r="L328" s="286"/>
      <c r="M328" s="290"/>
    </row>
    <row r="329" spans="1:13" s="356" customFormat="1" ht="18" customHeight="1">
      <c r="A329" s="290"/>
      <c r="B329" s="284"/>
      <c r="C329" s="284"/>
      <c r="D329" s="284"/>
      <c r="E329" s="284"/>
      <c r="F329" s="287"/>
      <c r="G329" s="286"/>
      <c r="H329" s="286"/>
      <c r="I329" s="286"/>
      <c r="J329" s="287"/>
      <c r="K329" s="286"/>
      <c r="L329" s="286"/>
      <c r="M329" s="290"/>
    </row>
    <row r="330" spans="1:13" s="316" customFormat="1" ht="18" customHeight="1">
      <c r="A330" s="290"/>
      <c r="B330" s="284"/>
      <c r="C330" s="284"/>
      <c r="D330" s="284"/>
      <c r="E330" s="284"/>
      <c r="F330" s="287"/>
      <c r="G330" s="286"/>
      <c r="H330" s="286"/>
      <c r="I330" s="286"/>
      <c r="J330" s="287"/>
      <c r="K330" s="286"/>
      <c r="L330" s="286"/>
      <c r="M330" s="290"/>
    </row>
    <row r="331" spans="1:13" s="316" customFormat="1" ht="18" customHeight="1">
      <c r="A331" s="290"/>
      <c r="B331" s="284"/>
      <c r="C331" s="284"/>
      <c r="D331" s="284"/>
      <c r="E331" s="284"/>
      <c r="F331" s="287"/>
      <c r="G331" s="286"/>
      <c r="H331" s="286"/>
      <c r="I331" s="286"/>
      <c r="J331" s="287"/>
      <c r="K331" s="286"/>
      <c r="L331" s="286"/>
      <c r="M331" s="290"/>
    </row>
    <row r="332" spans="1:13" s="316" customFormat="1" ht="18" customHeight="1">
      <c r="A332" s="290"/>
      <c r="B332" s="284"/>
      <c r="C332" s="284"/>
      <c r="D332" s="284"/>
      <c r="E332" s="284"/>
      <c r="F332" s="287"/>
      <c r="G332" s="286"/>
      <c r="H332" s="286"/>
      <c r="I332" s="286"/>
      <c r="J332" s="287"/>
      <c r="K332" s="286"/>
      <c r="L332" s="286"/>
      <c r="M332" s="290"/>
    </row>
    <row r="333" spans="1:13" s="316" customFormat="1" ht="18" customHeight="1">
      <c r="A333" s="290"/>
      <c r="B333" s="284"/>
      <c r="C333" s="284"/>
      <c r="D333" s="284"/>
      <c r="E333" s="284"/>
      <c r="F333" s="287"/>
      <c r="G333" s="286"/>
      <c r="H333" s="286"/>
      <c r="I333" s="286"/>
      <c r="J333" s="287"/>
      <c r="K333" s="286"/>
      <c r="L333" s="286"/>
      <c r="M333" s="290"/>
    </row>
    <row r="334" spans="1:13" s="316" customFormat="1" ht="18" customHeight="1">
      <c r="A334" s="290"/>
      <c r="B334" s="284"/>
      <c r="C334" s="284"/>
      <c r="D334" s="284"/>
      <c r="E334" s="284"/>
      <c r="F334" s="287"/>
      <c r="G334" s="286"/>
      <c r="H334" s="286"/>
      <c r="I334" s="286"/>
      <c r="J334" s="287"/>
      <c r="K334" s="286"/>
      <c r="L334" s="286"/>
      <c r="M334" s="290"/>
    </row>
    <row r="335" spans="1:13" s="316" customFormat="1" ht="18" customHeight="1">
      <c r="A335" s="290"/>
      <c r="B335" s="284"/>
      <c r="C335" s="284"/>
      <c r="D335" s="284"/>
      <c r="E335" s="284"/>
      <c r="F335" s="287"/>
      <c r="G335" s="286"/>
      <c r="H335" s="286"/>
      <c r="I335" s="286"/>
      <c r="J335" s="287"/>
      <c r="K335" s="286"/>
      <c r="L335" s="286"/>
      <c r="M335" s="290"/>
    </row>
    <row r="336" spans="1:13" s="316" customFormat="1" ht="18" customHeight="1">
      <c r="A336" s="290"/>
      <c r="B336" s="284"/>
      <c r="C336" s="284"/>
      <c r="D336" s="284"/>
      <c r="E336" s="284"/>
      <c r="F336" s="287"/>
      <c r="G336" s="286"/>
      <c r="H336" s="286"/>
      <c r="I336" s="286"/>
      <c r="J336" s="287"/>
      <c r="K336" s="286"/>
      <c r="L336" s="286"/>
      <c r="M336" s="290"/>
    </row>
    <row r="337" spans="1:13" s="420" customFormat="1" ht="18" customHeight="1">
      <c r="A337" s="290"/>
      <c r="B337" s="284"/>
      <c r="C337" s="284"/>
      <c r="D337" s="284"/>
      <c r="E337" s="284"/>
      <c r="F337" s="287"/>
      <c r="G337" s="286"/>
      <c r="H337" s="286"/>
      <c r="I337" s="286"/>
      <c r="J337" s="287"/>
      <c r="K337" s="286"/>
      <c r="L337" s="286"/>
      <c r="M337" s="290"/>
    </row>
    <row r="338" spans="1:13" s="420" customFormat="1" ht="18" customHeight="1">
      <c r="A338" s="290"/>
      <c r="B338" s="284"/>
      <c r="C338" s="284"/>
      <c r="D338" s="284"/>
      <c r="E338" s="284"/>
      <c r="F338" s="287"/>
      <c r="G338" s="286"/>
      <c r="H338" s="286"/>
      <c r="I338" s="286"/>
      <c r="J338" s="287"/>
      <c r="K338" s="286"/>
      <c r="L338" s="286"/>
      <c r="M338" s="290"/>
    </row>
    <row r="339" spans="1:13" s="420" customFormat="1" ht="18" customHeight="1">
      <c r="A339" s="290"/>
      <c r="B339" s="284"/>
      <c r="C339" s="284"/>
      <c r="D339" s="284"/>
      <c r="E339" s="284"/>
      <c r="F339" s="287"/>
      <c r="G339" s="286"/>
      <c r="H339" s="286"/>
      <c r="I339" s="286"/>
      <c r="J339" s="287"/>
      <c r="K339" s="286"/>
      <c r="L339" s="286"/>
      <c r="M339" s="290"/>
    </row>
    <row r="340" spans="1:13" s="316" customFormat="1" ht="18" customHeight="1">
      <c r="A340" s="290"/>
      <c r="B340" s="284"/>
      <c r="C340" s="284"/>
      <c r="D340" s="284"/>
      <c r="E340" s="284"/>
      <c r="F340" s="287"/>
      <c r="G340" s="286"/>
      <c r="H340" s="286"/>
      <c r="I340" s="286"/>
      <c r="J340" s="287"/>
      <c r="K340" s="286"/>
      <c r="L340" s="286"/>
      <c r="M340" s="290"/>
    </row>
    <row r="341" spans="1:13" s="316" customFormat="1" ht="18" customHeight="1">
      <c r="A341" s="290"/>
      <c r="B341" s="284"/>
      <c r="C341" s="284"/>
      <c r="D341" s="284"/>
      <c r="E341" s="284"/>
      <c r="F341" s="287"/>
      <c r="G341" s="286"/>
      <c r="H341" s="286"/>
      <c r="I341" s="286"/>
      <c r="J341" s="287"/>
      <c r="K341" s="286"/>
      <c r="L341" s="286"/>
      <c r="M341" s="290"/>
    </row>
    <row r="342" spans="1:13" s="316" customFormat="1" ht="18" customHeight="1">
      <c r="A342" s="290"/>
      <c r="B342" s="284"/>
      <c r="C342" s="284"/>
      <c r="D342" s="284"/>
      <c r="E342" s="284"/>
      <c r="F342" s="287"/>
      <c r="G342" s="286"/>
      <c r="H342" s="286"/>
      <c r="I342" s="286"/>
      <c r="J342" s="287"/>
      <c r="K342" s="286"/>
      <c r="L342" s="286"/>
      <c r="M342" s="290"/>
    </row>
    <row r="343" spans="1:13" s="316" customFormat="1" ht="18" customHeight="1">
      <c r="A343" s="290"/>
      <c r="B343" s="284"/>
      <c r="C343" s="284"/>
      <c r="D343" s="284"/>
      <c r="E343" s="284"/>
      <c r="F343" s="287"/>
      <c r="G343" s="286"/>
      <c r="H343" s="286"/>
      <c r="I343" s="286"/>
      <c r="J343" s="287"/>
      <c r="K343" s="286"/>
      <c r="L343" s="286"/>
      <c r="M343" s="290"/>
    </row>
    <row r="344" spans="1:13" s="316" customFormat="1" ht="13.5" customHeight="1">
      <c r="A344" s="290"/>
      <c r="B344" s="284"/>
      <c r="C344" s="284"/>
      <c r="D344" s="284"/>
      <c r="E344" s="284"/>
      <c r="F344" s="287"/>
      <c r="G344" s="286"/>
      <c r="H344" s="286"/>
      <c r="I344" s="286"/>
      <c r="J344" s="287"/>
      <c r="K344" s="286"/>
      <c r="L344" s="286"/>
      <c r="M344" s="290"/>
    </row>
    <row r="345" spans="1:13" s="316" customFormat="1" ht="18" customHeight="1">
      <c r="A345" s="290"/>
      <c r="B345" s="284"/>
      <c r="C345" s="284"/>
      <c r="D345" s="284"/>
      <c r="E345" s="284"/>
      <c r="F345" s="287"/>
      <c r="G345" s="286"/>
      <c r="H345" s="286"/>
      <c r="I345" s="286"/>
      <c r="J345" s="287"/>
      <c r="K345" s="286"/>
      <c r="L345" s="286"/>
      <c r="M345" s="290"/>
    </row>
    <row r="346" spans="1:13" s="316" customFormat="1" ht="18" customHeight="1">
      <c r="A346" s="290"/>
      <c r="B346" s="284"/>
      <c r="C346" s="284"/>
      <c r="D346" s="284"/>
      <c r="E346" s="284"/>
      <c r="F346" s="287"/>
      <c r="G346" s="286"/>
      <c r="H346" s="286"/>
      <c r="I346" s="286"/>
      <c r="J346" s="287"/>
      <c r="K346" s="286"/>
      <c r="L346" s="286"/>
      <c r="M346" s="290"/>
    </row>
    <row r="347" spans="1:13" s="316" customFormat="1" ht="18" customHeight="1">
      <c r="A347" s="290"/>
      <c r="B347" s="284"/>
      <c r="C347" s="284"/>
      <c r="D347" s="284"/>
      <c r="E347" s="284"/>
      <c r="F347" s="287"/>
      <c r="G347" s="286"/>
      <c r="H347" s="286"/>
      <c r="I347" s="286"/>
      <c r="J347" s="287"/>
      <c r="K347" s="286"/>
      <c r="L347" s="286"/>
      <c r="M347" s="290"/>
    </row>
    <row r="348" spans="1:13" s="316" customFormat="1" ht="18" customHeight="1">
      <c r="A348" s="290"/>
      <c r="B348" s="284"/>
      <c r="C348" s="284"/>
      <c r="D348" s="284"/>
      <c r="E348" s="284"/>
      <c r="F348" s="287"/>
      <c r="G348" s="286"/>
      <c r="H348" s="286"/>
      <c r="I348" s="286"/>
      <c r="J348" s="287"/>
      <c r="K348" s="286"/>
      <c r="L348" s="286"/>
      <c r="M348" s="290"/>
    </row>
    <row r="349" spans="1:13" s="316" customFormat="1" ht="18" customHeight="1">
      <c r="A349" s="290"/>
      <c r="B349" s="284"/>
      <c r="C349" s="284"/>
      <c r="D349" s="284"/>
      <c r="E349" s="284"/>
      <c r="F349" s="287"/>
      <c r="G349" s="286"/>
      <c r="H349" s="286"/>
      <c r="I349" s="286"/>
      <c r="J349" s="287"/>
      <c r="K349" s="286"/>
      <c r="L349" s="286"/>
      <c r="M349" s="290"/>
    </row>
  </sheetData>
  <sheetProtection/>
  <mergeCells count="19">
    <mergeCell ref="B141:E141"/>
    <mergeCell ref="B106:E106"/>
    <mergeCell ref="B140:E140"/>
    <mergeCell ref="J4:M4"/>
    <mergeCell ref="L5:L6"/>
    <mergeCell ref="M5:M6"/>
    <mergeCell ref="B98:E98"/>
    <mergeCell ref="B81:E81"/>
    <mergeCell ref="B131:E131"/>
    <mergeCell ref="B49:C49"/>
    <mergeCell ref="B53:E53"/>
    <mergeCell ref="B24:E24"/>
    <mergeCell ref="B39:E39"/>
    <mergeCell ref="B48:E48"/>
    <mergeCell ref="A1:M1"/>
    <mergeCell ref="A5:A6"/>
    <mergeCell ref="B5:E6"/>
    <mergeCell ref="F5:F6"/>
    <mergeCell ref="G5:G6"/>
  </mergeCells>
  <printOptions/>
  <pageMargins left="0.3937007874015748" right="0.3937007874015748" top="0.3937007874015748" bottom="0.3937007874015748" header="0.2362204724409449" footer="0.15748031496062992"/>
  <pageSetup horizontalDpi="600" verticalDpi="600" orientation="landscape" paperSize="9" scale="95" r:id="rId1"/>
  <headerFooter alignWithMargins="0">
    <oddHeader>&amp;R&amp;P/6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="90" zoomScaleSheetLayoutView="90" zoomScalePageLayoutView="0" workbookViewId="0" topLeftCell="A16">
      <selection activeCell="H18" sqref="H18"/>
    </sheetView>
  </sheetViews>
  <sheetFormatPr defaultColWidth="9.33203125" defaultRowHeight="21"/>
  <cols>
    <col min="1" max="1" width="1.83203125" style="95" customWidth="1"/>
    <col min="2" max="2" width="8" style="95" customWidth="1"/>
    <col min="3" max="3" width="9.33203125" style="95" customWidth="1"/>
    <col min="4" max="4" width="8.66015625" style="95" customWidth="1"/>
    <col min="5" max="5" width="32.33203125" style="95" customWidth="1"/>
    <col min="6" max="6" width="8" style="95" customWidth="1"/>
    <col min="7" max="7" width="9.83203125" style="95" customWidth="1"/>
    <col min="8" max="8" width="14.5" style="95" customWidth="1"/>
    <col min="9" max="9" width="4.66015625" style="95" customWidth="1"/>
    <col min="10" max="10" width="20.33203125" style="95" customWidth="1"/>
    <col min="11" max="16384" width="9.33203125" style="95" customWidth="1"/>
  </cols>
  <sheetData>
    <row r="1" s="144" customFormat="1" ht="21.75">
      <c r="J1" s="230" t="s">
        <v>75</v>
      </c>
    </row>
    <row r="2" spans="2:11" ht="30.75">
      <c r="B2" s="501" t="s">
        <v>233</v>
      </c>
      <c r="C2" s="501"/>
      <c r="D2" s="501"/>
      <c r="E2" s="501"/>
      <c r="F2" s="501"/>
      <c r="G2" s="501"/>
      <c r="H2" s="501"/>
      <c r="I2" s="501"/>
      <c r="J2" s="501"/>
      <c r="K2" s="96"/>
    </row>
    <row r="3" spans="2:4" ht="39" customHeight="1">
      <c r="B3" s="97" t="s">
        <v>60</v>
      </c>
      <c r="D3" s="98" t="str">
        <f>'ปร.5 (ก)'!D3</f>
        <v>โรงเรียนกีฬาจังหวัดชลบุรี</v>
      </c>
    </row>
    <row r="4" spans="1:11" ht="24" customHeight="1">
      <c r="A4" s="98"/>
      <c r="B4" s="97" t="s">
        <v>61</v>
      </c>
      <c r="C4" s="98"/>
      <c r="D4" s="98" t="str">
        <f>'ปร.5 (ก)'!D4</f>
        <v>งานปรับปรุงอาคารหอพัก  โรงเรียนกีฬาจังหวัดชลบุรี ตำบลหนองไม้แดง อำเภอเมือง จังหวัดชลบุรี 1 แห่ง</v>
      </c>
      <c r="G4" s="98"/>
      <c r="H4" s="98"/>
      <c r="I4" s="98"/>
      <c r="J4" s="98"/>
      <c r="K4" s="98"/>
    </row>
    <row r="5" spans="1:11" ht="24" customHeight="1">
      <c r="A5" s="98"/>
      <c r="B5" s="97" t="s">
        <v>62</v>
      </c>
      <c r="C5" s="98"/>
      <c r="D5" s="98" t="str">
        <f>'ปร.5 (ก)'!D5</f>
        <v>โรงเรียนกีฬาจังหวัดชลบุรี  ตำบลหนองไม้แดง  อำเภอเมืองชลบุรี  จังหวัดชลบุรี</v>
      </c>
      <c r="G5" s="98"/>
      <c r="H5" s="98"/>
      <c r="I5" s="98"/>
      <c r="J5" s="98"/>
      <c r="K5" s="98"/>
    </row>
    <row r="6" spans="1:11" ht="24" customHeight="1">
      <c r="A6" s="98"/>
      <c r="B6" s="98" t="s">
        <v>63</v>
      </c>
      <c r="C6" s="98"/>
      <c r="D6" s="98"/>
      <c r="E6" s="100" t="str">
        <f>'ปร.5 (ก)'!E6</f>
        <v>โรงเรียนกีฬาจังหวัดชลบุรี</v>
      </c>
      <c r="F6" s="99"/>
      <c r="G6" s="98"/>
      <c r="H6" s="98"/>
      <c r="I6" s="98"/>
      <c r="J6" s="98"/>
      <c r="K6" s="98"/>
    </row>
    <row r="7" spans="1:11" ht="24" customHeight="1">
      <c r="A7" s="98"/>
      <c r="B7" s="97" t="s">
        <v>64</v>
      </c>
      <c r="C7" s="98"/>
      <c r="E7" s="100" t="str">
        <f>'ปร.5 (ก)'!E7</f>
        <v>ร.ร.กฬ.ชบ. 1/ 2563</v>
      </c>
      <c r="F7" s="99"/>
      <c r="G7" s="98"/>
      <c r="H7" s="98"/>
      <c r="I7" s="98"/>
      <c r="J7" s="98"/>
      <c r="K7" s="98"/>
    </row>
    <row r="8" spans="1:11" ht="24" customHeight="1">
      <c r="A8" s="98"/>
      <c r="B8" s="97" t="s">
        <v>65</v>
      </c>
      <c r="C8" s="98"/>
      <c r="D8" s="98" t="str">
        <f>'ปร.5 (ก)'!D8</f>
        <v>วันที่  </v>
      </c>
      <c r="E8" s="100"/>
      <c r="F8" s="100"/>
      <c r="G8" s="98"/>
      <c r="H8" s="98"/>
      <c r="I8" s="98"/>
      <c r="J8" s="98"/>
      <c r="K8" s="98"/>
    </row>
    <row r="9" spans="1:10" ht="34.5" customHeight="1">
      <c r="A9" s="101"/>
      <c r="B9" s="102" t="s">
        <v>22</v>
      </c>
      <c r="C9" s="103" t="s">
        <v>26</v>
      </c>
      <c r="D9" s="104"/>
      <c r="E9" s="104"/>
      <c r="F9" s="104"/>
      <c r="G9" s="103" t="s">
        <v>66</v>
      </c>
      <c r="H9" s="104"/>
      <c r="I9" s="104"/>
      <c r="J9" s="105" t="s">
        <v>23</v>
      </c>
    </row>
    <row r="10" spans="1:10" ht="30" customHeight="1">
      <c r="A10" s="98"/>
      <c r="B10" s="106">
        <v>1</v>
      </c>
      <c r="C10" s="107" t="s">
        <v>76</v>
      </c>
      <c r="D10" s="108"/>
      <c r="E10" s="108"/>
      <c r="F10" s="108"/>
      <c r="G10" s="536">
        <f>+'ปร.4 (ข)'!L15</f>
        <v>0</v>
      </c>
      <c r="H10" s="537"/>
      <c r="I10" s="538"/>
      <c r="J10" s="111"/>
    </row>
    <row r="11" spans="1:10" ht="30" customHeight="1">
      <c r="A11" s="98"/>
      <c r="B11" s="112"/>
      <c r="C11" s="125" t="s">
        <v>106</v>
      </c>
      <c r="D11" s="114"/>
      <c r="E11" s="145"/>
      <c r="F11" s="114"/>
      <c r="G11" s="539">
        <f>G10*7%</f>
        <v>0</v>
      </c>
      <c r="H11" s="540"/>
      <c r="I11" s="541"/>
      <c r="J11" s="118"/>
    </row>
    <row r="12" spans="1:10" ht="7.5" customHeight="1">
      <c r="A12" s="98"/>
      <c r="B12" s="112"/>
      <c r="C12" s="125"/>
      <c r="D12" s="114"/>
      <c r="E12" s="145"/>
      <c r="F12" s="114"/>
      <c r="G12" s="120"/>
      <c r="H12" s="121"/>
      <c r="I12" s="119"/>
      <c r="J12" s="118"/>
    </row>
    <row r="13" spans="1:10" ht="30" customHeight="1">
      <c r="A13" s="98"/>
      <c r="B13" s="106" t="s">
        <v>71</v>
      </c>
      <c r="C13" s="107" t="s">
        <v>72</v>
      </c>
      <c r="D13" s="108"/>
      <c r="E13" s="108"/>
      <c r="F13" s="127"/>
      <c r="G13" s="542">
        <f>G10+G11</f>
        <v>0</v>
      </c>
      <c r="H13" s="543"/>
      <c r="I13" s="544"/>
      <c r="J13" s="118"/>
    </row>
    <row r="14" spans="1:10" ht="30" customHeight="1" thickBot="1">
      <c r="A14" s="98"/>
      <c r="B14" s="132"/>
      <c r="C14" s="132" t="s">
        <v>73</v>
      </c>
      <c r="D14" s="133"/>
      <c r="E14" s="133"/>
      <c r="F14" s="134"/>
      <c r="G14" s="545">
        <f>INT(G13/1000)*1000</f>
        <v>0</v>
      </c>
      <c r="H14" s="546"/>
      <c r="I14" s="547"/>
      <c r="J14" s="118"/>
    </row>
    <row r="15" spans="1:10" ht="30" customHeight="1" thickTop="1">
      <c r="A15" s="98"/>
      <c r="B15" s="132"/>
      <c r="C15" s="137" t="s">
        <v>74</v>
      </c>
      <c r="D15" s="138"/>
      <c r="E15" s="502" t="str">
        <f>"("&amp;_xlfn.BAHTTEXT(G14)&amp;")"</f>
        <v>(ศูนย์บาทถ้วน)</v>
      </c>
      <c r="F15" s="502"/>
      <c r="G15" s="534"/>
      <c r="H15" s="534"/>
      <c r="I15" s="535"/>
      <c r="J15" s="139"/>
    </row>
    <row r="16" spans="1:10" ht="21" customHeight="1">
      <c r="A16" s="98"/>
      <c r="B16" s="428"/>
      <c r="C16" s="119"/>
      <c r="D16" s="234"/>
      <c r="E16" s="235"/>
      <c r="F16" s="235"/>
      <c r="G16" s="235"/>
      <c r="H16" s="235"/>
      <c r="I16" s="236"/>
      <c r="J16" s="114"/>
    </row>
    <row r="17" spans="2:13" s="240" customFormat="1" ht="24">
      <c r="B17" s="470"/>
      <c r="C17" s="470"/>
      <c r="D17" s="505"/>
      <c r="E17" s="505"/>
      <c r="F17" s="241"/>
      <c r="J17" s="249"/>
      <c r="L17" s="504"/>
      <c r="M17" s="504"/>
    </row>
    <row r="18" spans="2:13" s="240" customFormat="1" ht="24">
      <c r="B18" s="278"/>
      <c r="C18" s="278"/>
      <c r="D18" s="426"/>
      <c r="E18" s="473"/>
      <c r="F18" s="473"/>
      <c r="G18" s="473"/>
      <c r="H18" s="247"/>
      <c r="I18" s="245"/>
      <c r="J18" s="249"/>
      <c r="L18" s="277"/>
      <c r="M18" s="277"/>
    </row>
    <row r="19" spans="2:13" s="240" customFormat="1" ht="24">
      <c r="B19" s="278"/>
      <c r="C19" s="278"/>
      <c r="D19" s="246"/>
      <c r="E19" s="585" t="s">
        <v>189</v>
      </c>
      <c r="F19" s="585"/>
      <c r="G19" s="585"/>
      <c r="H19" s="245"/>
      <c r="I19" s="245"/>
      <c r="J19" s="249"/>
      <c r="L19" s="277"/>
      <c r="M19" s="277"/>
    </row>
    <row r="20" spans="2:13" s="240" customFormat="1" ht="24">
      <c r="B20" s="278"/>
      <c r="C20" s="278"/>
      <c r="D20" s="494" t="s">
        <v>238</v>
      </c>
      <c r="E20" s="494"/>
      <c r="F20" s="494"/>
      <c r="G20" s="494"/>
      <c r="H20" s="494"/>
      <c r="I20" s="245"/>
      <c r="J20" s="249"/>
      <c r="L20" s="277"/>
      <c r="M20" s="277"/>
    </row>
    <row r="21" spans="2:13" s="240" customFormat="1" ht="24">
      <c r="B21" s="278"/>
      <c r="C21" s="278"/>
      <c r="D21" s="494" t="s">
        <v>236</v>
      </c>
      <c r="E21" s="494"/>
      <c r="F21" s="494"/>
      <c r="G21" s="494"/>
      <c r="H21" s="494"/>
      <c r="I21" s="245"/>
      <c r="J21" s="249"/>
      <c r="L21" s="277"/>
      <c r="M21" s="277"/>
    </row>
    <row r="22" spans="2:13" s="240" customFormat="1" ht="24">
      <c r="B22" s="278"/>
      <c r="C22" s="278"/>
      <c r="D22" s="426"/>
      <c r="E22" s="473" t="s">
        <v>237</v>
      </c>
      <c r="F22" s="473"/>
      <c r="G22" s="473"/>
      <c r="H22" s="247"/>
      <c r="I22" s="245"/>
      <c r="J22" s="249"/>
      <c r="L22" s="277"/>
      <c r="M22" s="277"/>
    </row>
    <row r="23" spans="2:13" s="240" customFormat="1" ht="24">
      <c r="B23" s="278"/>
      <c r="C23" s="278"/>
      <c r="D23" s="245"/>
      <c r="E23" s="473"/>
      <c r="F23" s="473"/>
      <c r="G23" s="473"/>
      <c r="H23" s="245"/>
      <c r="I23" s="245"/>
      <c r="J23" s="249"/>
      <c r="L23" s="277"/>
      <c r="M23" s="277"/>
    </row>
    <row r="24" spans="2:13" s="240" customFormat="1" ht="24">
      <c r="B24" s="278"/>
      <c r="C24" s="278"/>
      <c r="D24" s="488"/>
      <c r="E24" s="488"/>
      <c r="F24" s="488"/>
      <c r="G24" s="488"/>
      <c r="H24" s="488"/>
      <c r="I24" s="245"/>
      <c r="J24" s="249"/>
      <c r="L24" s="277"/>
      <c r="M24" s="277"/>
    </row>
    <row r="25" spans="1:10" s="240" customFormat="1" ht="21" customHeight="1">
      <c r="A25" s="242"/>
      <c r="B25" s="242"/>
      <c r="C25" s="242"/>
      <c r="D25" s="245"/>
      <c r="E25" s="276"/>
      <c r="F25" s="276"/>
      <c r="G25" s="276"/>
      <c r="H25" s="245"/>
      <c r="I25" s="245"/>
      <c r="J25" s="249"/>
    </row>
    <row r="26" spans="2:9" s="240" customFormat="1" ht="24">
      <c r="B26" s="470"/>
      <c r="C26" s="470"/>
      <c r="D26" s="426"/>
      <c r="E26" s="473"/>
      <c r="F26" s="473"/>
      <c r="G26" s="473"/>
      <c r="H26" s="247"/>
      <c r="I26" s="245"/>
    </row>
    <row r="27" spans="4:9" s="240" customFormat="1" ht="21" customHeight="1">
      <c r="D27" s="245"/>
      <c r="E27" s="473"/>
      <c r="F27" s="473"/>
      <c r="G27" s="473"/>
      <c r="H27" s="245"/>
      <c r="I27" s="245"/>
    </row>
    <row r="28" spans="2:9" s="240" customFormat="1" ht="24">
      <c r="B28" s="470"/>
      <c r="C28" s="470"/>
      <c r="D28" s="488"/>
      <c r="E28" s="488"/>
      <c r="F28" s="488"/>
      <c r="G28" s="488"/>
      <c r="H28" s="488"/>
      <c r="I28" s="245"/>
    </row>
    <row r="29" spans="4:8" s="240" customFormat="1" ht="21" customHeight="1">
      <c r="D29" s="473"/>
      <c r="E29" s="473"/>
      <c r="F29" s="473"/>
      <c r="G29" s="245"/>
      <c r="H29" s="245"/>
    </row>
    <row r="30" spans="2:10" s="240" customFormat="1" ht="24">
      <c r="B30" s="470"/>
      <c r="C30" s="470"/>
      <c r="D30" s="505"/>
      <c r="E30" s="505"/>
      <c r="F30" s="241"/>
      <c r="J30" s="249"/>
    </row>
    <row r="31" spans="4:10" s="240" customFormat="1" ht="21" customHeight="1">
      <c r="D31" s="506"/>
      <c r="E31" s="506"/>
      <c r="J31" s="249"/>
    </row>
    <row r="32" spans="1:11" s="143" customFormat="1" ht="21" customHeight="1">
      <c r="A32" s="140"/>
      <c r="B32" s="141"/>
      <c r="C32" s="141"/>
      <c r="D32" s="141"/>
      <c r="E32" s="142"/>
      <c r="F32" s="142"/>
      <c r="G32" s="142"/>
      <c r="H32" s="142"/>
      <c r="I32" s="233"/>
      <c r="J32" s="233"/>
      <c r="K32" s="231"/>
    </row>
  </sheetData>
  <sheetProtection/>
  <mergeCells count="25">
    <mergeCell ref="B30:C30"/>
    <mergeCell ref="D30:E30"/>
    <mergeCell ref="D31:E31"/>
    <mergeCell ref="B26:C26"/>
    <mergeCell ref="B28:C28"/>
    <mergeCell ref="E23:G23"/>
    <mergeCell ref="D24:H24"/>
    <mergeCell ref="E26:G26"/>
    <mergeCell ref="E27:G27"/>
    <mergeCell ref="D28:H28"/>
    <mergeCell ref="L17:M17"/>
    <mergeCell ref="B2:J2"/>
    <mergeCell ref="E15:I15"/>
    <mergeCell ref="B17:C17"/>
    <mergeCell ref="D17:E17"/>
    <mergeCell ref="G10:I10"/>
    <mergeCell ref="G11:I11"/>
    <mergeCell ref="G13:I13"/>
    <mergeCell ref="G14:I14"/>
    <mergeCell ref="D29:F29"/>
    <mergeCell ref="E18:G18"/>
    <mergeCell ref="E19:G19"/>
    <mergeCell ref="D20:H20"/>
    <mergeCell ref="D21:H21"/>
    <mergeCell ref="E22:G22"/>
  </mergeCells>
  <printOptions/>
  <pageMargins left="0.27" right="0.14" top="0.41" bottom="0.25" header="0.8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view="pageBreakPreview" zoomScale="110" zoomScaleNormal="115" zoomScaleSheetLayoutView="110" zoomScalePageLayoutView="0" workbookViewId="0" topLeftCell="A1">
      <selection activeCell="C19" sqref="C19:D19"/>
    </sheetView>
  </sheetViews>
  <sheetFormatPr defaultColWidth="9.33203125" defaultRowHeight="21"/>
  <cols>
    <col min="1" max="1" width="8.16015625" style="88" customWidth="1"/>
    <col min="2" max="2" width="14.83203125" style="23" customWidth="1"/>
    <col min="3" max="4" width="16.16015625" style="23" customWidth="1"/>
    <col min="5" max="5" width="14.83203125" style="23" customWidth="1"/>
    <col min="6" max="6" width="9.83203125" style="24" customWidth="1"/>
    <col min="7" max="7" width="7.83203125" style="25" customWidth="1"/>
    <col min="8" max="8" width="12.33203125" style="25" customWidth="1"/>
    <col min="9" max="9" width="14.33203125" style="25" customWidth="1"/>
    <col min="10" max="10" width="11.83203125" style="24" customWidth="1"/>
    <col min="11" max="11" width="13.33203125" style="25" customWidth="1"/>
    <col min="12" max="12" width="14.66015625" style="25" customWidth="1"/>
    <col min="13" max="13" width="17.16015625" style="25" customWidth="1"/>
    <col min="14" max="14" width="1.83203125" style="27" customWidth="1"/>
    <col min="15" max="15" width="7.5" style="27" customWidth="1"/>
    <col min="16" max="16" width="11.66015625" style="27" customWidth="1"/>
    <col min="17" max="17" width="13.5" style="27" bestFit="1" customWidth="1"/>
    <col min="18" max="16384" width="9.33203125" style="27" customWidth="1"/>
  </cols>
  <sheetData>
    <row r="1" spans="1:13" s="21" customFormat="1" ht="27.75">
      <c r="A1" s="548" t="s">
        <v>233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3" s="25" customFormat="1" ht="31.5" customHeight="1">
      <c r="A2" s="22" t="s">
        <v>15</v>
      </c>
      <c r="B2" s="23"/>
      <c r="C2" s="274" t="str">
        <f>'ปร.4 (ก)'!C2</f>
        <v>งานปรับปรุงอาคารหอพัก  โรงเรียนกีฬาจังหวัดชลบุรี ตำบลหนองไม้แดง อำเภอเมือง จังหวัดชลบุรี 1 แห่ง</v>
      </c>
      <c r="D2" s="23"/>
      <c r="F2" s="24"/>
      <c r="H2" s="26"/>
      <c r="K2" s="28"/>
      <c r="M2" s="26" t="s">
        <v>193</v>
      </c>
    </row>
    <row r="3" spans="1:13" s="25" customFormat="1" ht="21.75">
      <c r="A3" s="28" t="s">
        <v>8</v>
      </c>
      <c r="B3" s="23"/>
      <c r="C3" s="274" t="str">
        <f>'ปร.4 (ก)'!C3</f>
        <v>โรงเรียนกีฬาจังหวัดชลบุรี  ตำบลหนองไม้แดง  อำเภอเมืองชลบุรี  จังหวัดชลบุรี</v>
      </c>
      <c r="D3" s="23"/>
      <c r="F3" s="24"/>
      <c r="J3" s="28" t="s">
        <v>1</v>
      </c>
      <c r="K3" s="28" t="str">
        <f>'ปร.4 (ก)'!K3</f>
        <v>ร.ร.กฬ.ชบ. 1/ 2563</v>
      </c>
      <c r="L3" s="28"/>
      <c r="M3" s="28"/>
    </row>
    <row r="4" spans="1:13" s="25" customFormat="1" ht="21" customHeight="1">
      <c r="A4" s="28" t="s">
        <v>9</v>
      </c>
      <c r="B4" s="23"/>
      <c r="C4" s="81" t="str">
        <f>'ปร.4 (ก)'!C4</f>
        <v>วันที่  </v>
      </c>
      <c r="D4" s="23"/>
      <c r="F4" s="24"/>
      <c r="G4" s="29"/>
      <c r="I4" s="59"/>
      <c r="J4" s="528" t="s">
        <v>232</v>
      </c>
      <c r="K4" s="528"/>
      <c r="L4" s="528"/>
      <c r="M4" s="528"/>
    </row>
    <row r="5" spans="1:13" ht="21.75">
      <c r="A5" s="549" t="s">
        <v>22</v>
      </c>
      <c r="B5" s="551" t="s">
        <v>26</v>
      </c>
      <c r="C5" s="552"/>
      <c r="D5" s="552"/>
      <c r="E5" s="553"/>
      <c r="F5" s="557" t="s">
        <v>28</v>
      </c>
      <c r="G5" s="549" t="s">
        <v>27</v>
      </c>
      <c r="H5" s="82" t="s">
        <v>29</v>
      </c>
      <c r="I5" s="82"/>
      <c r="J5" s="82" t="s">
        <v>55</v>
      </c>
      <c r="K5" s="82"/>
      <c r="L5" s="549" t="s">
        <v>33</v>
      </c>
      <c r="M5" s="549" t="s">
        <v>23</v>
      </c>
    </row>
    <row r="6" spans="1:13" ht="21.75">
      <c r="A6" s="550"/>
      <c r="B6" s="554"/>
      <c r="C6" s="555"/>
      <c r="D6" s="555"/>
      <c r="E6" s="556"/>
      <c r="F6" s="558"/>
      <c r="G6" s="550"/>
      <c r="H6" s="83" t="s">
        <v>56</v>
      </c>
      <c r="I6" s="83" t="s">
        <v>30</v>
      </c>
      <c r="J6" s="83" t="s">
        <v>56</v>
      </c>
      <c r="K6" s="83" t="s">
        <v>30</v>
      </c>
      <c r="L6" s="550"/>
      <c r="M6" s="550"/>
    </row>
    <row r="7" spans="1:13" s="259" customFormat="1" ht="18" customHeight="1">
      <c r="A7" s="250"/>
      <c r="B7" s="251" t="s">
        <v>110</v>
      </c>
      <c r="C7" s="252"/>
      <c r="D7" s="252"/>
      <c r="E7" s="253"/>
      <c r="F7" s="254"/>
      <c r="G7" s="255"/>
      <c r="H7" s="256"/>
      <c r="I7" s="256"/>
      <c r="J7" s="256"/>
      <c r="K7" s="256"/>
      <c r="L7" s="257"/>
      <c r="M7" s="258"/>
    </row>
    <row r="8" spans="1:13" s="32" customFormat="1" ht="18" customHeight="1">
      <c r="A8" s="30">
        <v>1</v>
      </c>
      <c r="B8" s="91" t="s">
        <v>107</v>
      </c>
      <c r="C8" s="86"/>
      <c r="D8" s="86"/>
      <c r="E8" s="92"/>
      <c r="F8" s="40"/>
      <c r="G8" s="84"/>
      <c r="H8" s="38"/>
      <c r="I8" s="38"/>
      <c r="J8" s="38"/>
      <c r="K8" s="38"/>
      <c r="L8" s="85"/>
      <c r="M8" s="31"/>
    </row>
    <row r="9" spans="1:13" s="53" customFormat="1" ht="18" customHeight="1">
      <c r="A9" s="93">
        <v>1.1</v>
      </c>
      <c r="B9" s="281" t="s">
        <v>221</v>
      </c>
      <c r="C9" s="55"/>
      <c r="D9" s="55"/>
      <c r="E9" s="55"/>
      <c r="F9" s="58">
        <v>1</v>
      </c>
      <c r="G9" s="238" t="s">
        <v>32</v>
      </c>
      <c r="H9" s="78"/>
      <c r="I9" s="43">
        <f>F9*H9</f>
        <v>0</v>
      </c>
      <c r="J9" s="43">
        <v>0</v>
      </c>
      <c r="K9" s="43">
        <f>F9*J9</f>
        <v>0</v>
      </c>
      <c r="L9" s="43">
        <f>I9+K9</f>
        <v>0</v>
      </c>
      <c r="M9" s="56"/>
    </row>
    <row r="10" spans="1:13" s="53" customFormat="1" ht="18" customHeight="1">
      <c r="A10" s="93"/>
      <c r="B10" s="559"/>
      <c r="C10" s="560"/>
      <c r="D10" s="560"/>
      <c r="E10" s="561"/>
      <c r="F10" s="239"/>
      <c r="G10" s="238"/>
      <c r="H10" s="78"/>
      <c r="I10" s="78">
        <f>F10*H10</f>
        <v>0</v>
      </c>
      <c r="J10" s="78">
        <v>0</v>
      </c>
      <c r="K10" s="78">
        <f>F10*J10</f>
        <v>0</v>
      </c>
      <c r="L10" s="78"/>
      <c r="M10" s="56"/>
    </row>
    <row r="11" spans="1:13" s="53" customFormat="1" ht="18" customHeight="1">
      <c r="A11" s="93"/>
      <c r="B11" s="57"/>
      <c r="C11" s="55"/>
      <c r="D11" s="55"/>
      <c r="E11" s="55"/>
      <c r="F11" s="424"/>
      <c r="G11" s="280"/>
      <c r="H11" s="34"/>
      <c r="I11" s="43"/>
      <c r="J11" s="43"/>
      <c r="K11" s="43"/>
      <c r="L11" s="43"/>
      <c r="M11" s="56"/>
    </row>
    <row r="12" spans="1:13" s="53" customFormat="1" ht="18" customHeight="1">
      <c r="A12" s="93"/>
      <c r="B12" s="57"/>
      <c r="C12" s="55"/>
      <c r="D12" s="55"/>
      <c r="E12" s="55"/>
      <c r="F12" s="424"/>
      <c r="G12" s="280"/>
      <c r="H12" s="34"/>
      <c r="I12" s="43"/>
      <c r="J12" s="43"/>
      <c r="K12" s="43"/>
      <c r="L12" s="43"/>
      <c r="M12" s="56"/>
    </row>
    <row r="13" spans="1:13" s="53" customFormat="1" ht="18" customHeight="1">
      <c r="A13" s="37"/>
      <c r="B13" s="33"/>
      <c r="C13" s="35"/>
      <c r="D13" s="39"/>
      <c r="E13" s="41"/>
      <c r="F13" s="94"/>
      <c r="G13" s="36"/>
      <c r="H13" s="34"/>
      <c r="I13" s="43"/>
      <c r="J13" s="43"/>
      <c r="K13" s="43"/>
      <c r="L13" s="43"/>
      <c r="M13" s="31"/>
    </row>
    <row r="14" spans="1:13" s="266" customFormat="1" ht="18" customHeight="1" thickBot="1">
      <c r="A14" s="264"/>
      <c r="B14" s="566" t="s">
        <v>108</v>
      </c>
      <c r="C14" s="567"/>
      <c r="D14" s="567"/>
      <c r="E14" s="568"/>
      <c r="F14" s="260"/>
      <c r="G14" s="265"/>
      <c r="H14" s="261"/>
      <c r="I14" s="262">
        <f>SUM(I8:I13)</f>
        <v>0</v>
      </c>
      <c r="J14" s="261"/>
      <c r="K14" s="262">
        <f>SUM(K8:K12)</f>
        <v>0</v>
      </c>
      <c r="L14" s="262">
        <f>SUM(L8:L13)</f>
        <v>0</v>
      </c>
      <c r="M14" s="263"/>
    </row>
    <row r="15" spans="1:13" s="272" customFormat="1" ht="18" customHeight="1" thickBot="1" thickTop="1">
      <c r="A15" s="267"/>
      <c r="B15" s="569" t="s">
        <v>109</v>
      </c>
      <c r="C15" s="570"/>
      <c r="D15" s="570"/>
      <c r="E15" s="571"/>
      <c r="F15" s="268"/>
      <c r="G15" s="269"/>
      <c r="H15" s="270"/>
      <c r="I15" s="271">
        <f>SUM(I14)</f>
        <v>0</v>
      </c>
      <c r="J15" s="270"/>
      <c r="K15" s="271">
        <f>SUM(K14)</f>
        <v>0</v>
      </c>
      <c r="L15" s="271">
        <f>SUM(L14)</f>
        <v>0</v>
      </c>
      <c r="M15" s="275"/>
    </row>
    <row r="16" spans="1:13" s="47" customFormat="1" ht="18" customHeight="1" thickTop="1">
      <c r="A16" s="45"/>
      <c r="B16" s="48" t="s">
        <v>57</v>
      </c>
      <c r="C16" s="49" t="s">
        <v>111</v>
      </c>
      <c r="D16" s="49"/>
      <c r="E16" s="46"/>
      <c r="F16" s="50"/>
      <c r="G16" s="51"/>
      <c r="H16" s="51"/>
      <c r="I16" s="51"/>
      <c r="J16" s="51"/>
      <c r="K16" s="52"/>
      <c r="M16" s="45"/>
    </row>
    <row r="17" spans="1:13" s="47" customFormat="1" ht="18" customHeight="1">
      <c r="A17" s="45"/>
      <c r="B17" s="48"/>
      <c r="C17" s="49"/>
      <c r="D17" s="49"/>
      <c r="E17" s="46"/>
      <c r="F17" s="50"/>
      <c r="G17" s="51"/>
      <c r="H17" s="51"/>
      <c r="I17" s="51"/>
      <c r="J17" s="51"/>
      <c r="K17" s="52"/>
      <c r="M17" s="45"/>
    </row>
    <row r="18" spans="1:13" s="53" customFormat="1" ht="18" customHeight="1">
      <c r="A18" s="87"/>
      <c r="B18" s="48"/>
      <c r="C18" s="49"/>
      <c r="D18" s="232"/>
      <c r="E18" s="562"/>
      <c r="F18" s="562"/>
      <c r="G18" s="562"/>
      <c r="H18" s="562"/>
      <c r="I18" s="232"/>
      <c r="J18" s="79"/>
      <c r="K18" s="80"/>
      <c r="L18" s="32"/>
      <c r="M18" s="32"/>
    </row>
    <row r="19" spans="1:13" s="32" customFormat="1" ht="18" customHeight="1">
      <c r="A19" s="564"/>
      <c r="B19" s="564"/>
      <c r="C19" s="563"/>
      <c r="D19" s="563"/>
      <c r="E19" s="44"/>
      <c r="F19" s="54"/>
      <c r="G19" s="54"/>
      <c r="I19" s="42"/>
      <c r="J19" s="563"/>
      <c r="K19" s="563"/>
      <c r="L19" s="563"/>
      <c r="M19" s="44"/>
    </row>
    <row r="20" spans="1:13" s="32" customFormat="1" ht="18" customHeight="1">
      <c r="A20" s="87"/>
      <c r="B20" s="48"/>
      <c r="C20" s="563"/>
      <c r="D20" s="563"/>
      <c r="E20" s="46"/>
      <c r="F20" s="50"/>
      <c r="G20" s="42"/>
      <c r="J20" s="572"/>
      <c r="K20" s="572"/>
      <c r="L20" s="572"/>
      <c r="M20" s="44"/>
    </row>
    <row r="21" spans="1:13" s="32" customFormat="1" ht="18" customHeight="1">
      <c r="A21" s="87"/>
      <c r="B21" s="48"/>
      <c r="C21" s="89"/>
      <c r="D21" s="89"/>
      <c r="E21" s="46"/>
      <c r="F21" s="50"/>
      <c r="G21" s="42"/>
      <c r="J21" s="237"/>
      <c r="K21" s="237"/>
      <c r="M21" s="44"/>
    </row>
    <row r="22" spans="1:13" s="32" customFormat="1" ht="18" customHeight="1">
      <c r="A22" s="564"/>
      <c r="B22" s="564"/>
      <c r="C22" s="563"/>
      <c r="D22" s="563"/>
      <c r="E22" s="44"/>
      <c r="G22" s="54"/>
      <c r="I22" s="42"/>
      <c r="J22" s="563"/>
      <c r="K22" s="563"/>
      <c r="L22" s="563"/>
      <c r="M22" s="44"/>
    </row>
    <row r="23" spans="1:13" s="32" customFormat="1" ht="18" customHeight="1">
      <c r="A23" s="87"/>
      <c r="B23" s="48"/>
      <c r="C23" s="563"/>
      <c r="D23" s="563"/>
      <c r="E23" s="46"/>
      <c r="F23" s="50"/>
      <c r="G23" s="42"/>
      <c r="H23" s="273"/>
      <c r="J23" s="565"/>
      <c r="K23" s="565"/>
      <c r="L23" s="565"/>
      <c r="M23" s="90"/>
    </row>
    <row r="24" spans="1:13" s="32" customFormat="1" ht="18" customHeight="1">
      <c r="A24" s="88"/>
      <c r="B24" s="23"/>
      <c r="C24" s="23"/>
      <c r="D24" s="23"/>
      <c r="E24" s="23"/>
      <c r="F24" s="24"/>
      <c r="G24" s="25"/>
      <c r="H24" s="25"/>
      <c r="I24" s="25"/>
      <c r="J24" s="24"/>
      <c r="K24" s="25"/>
      <c r="L24" s="25"/>
      <c r="M24" s="25"/>
    </row>
    <row r="25" spans="1:13" s="32" customFormat="1" ht="18" customHeight="1">
      <c r="A25" s="88"/>
      <c r="B25" s="23"/>
      <c r="C25" s="23"/>
      <c r="D25" s="23"/>
      <c r="E25" s="23"/>
      <c r="F25" s="24"/>
      <c r="G25" s="25"/>
      <c r="H25" s="25"/>
      <c r="I25" s="25"/>
      <c r="J25" s="24"/>
      <c r="K25" s="25"/>
      <c r="L25" s="25"/>
      <c r="M25" s="25"/>
    </row>
    <row r="26" spans="1:13" s="32" customFormat="1" ht="18" customHeight="1">
      <c r="A26" s="88"/>
      <c r="B26" s="23"/>
      <c r="C26" s="23"/>
      <c r="D26" s="23"/>
      <c r="E26" s="23"/>
      <c r="F26" s="24"/>
      <c r="G26" s="25"/>
      <c r="H26" s="25"/>
      <c r="I26" s="25"/>
      <c r="J26" s="24"/>
      <c r="K26" s="25"/>
      <c r="L26" s="25"/>
      <c r="M26" s="25"/>
    </row>
    <row r="27" spans="1:13" s="32" customFormat="1" ht="18" customHeight="1">
      <c r="A27" s="88"/>
      <c r="B27" s="23"/>
      <c r="C27" s="23"/>
      <c r="D27" s="23"/>
      <c r="E27" s="23"/>
      <c r="F27" s="24"/>
      <c r="G27" s="25"/>
      <c r="H27" s="25"/>
      <c r="I27" s="25"/>
      <c r="J27" s="24"/>
      <c r="K27" s="25"/>
      <c r="L27" s="25"/>
      <c r="M27" s="25"/>
    </row>
    <row r="28" spans="1:13" s="32" customFormat="1" ht="18" customHeight="1">
      <c r="A28" s="88"/>
      <c r="B28" s="23"/>
      <c r="C28" s="23"/>
      <c r="D28" s="23"/>
      <c r="E28" s="23"/>
      <c r="F28" s="24"/>
      <c r="G28" s="25"/>
      <c r="H28" s="25"/>
      <c r="I28" s="25"/>
      <c r="J28" s="24"/>
      <c r="K28" s="25"/>
      <c r="L28" s="25"/>
      <c r="M28" s="25"/>
    </row>
    <row r="29" spans="1:13" s="32" customFormat="1" ht="18" customHeight="1">
      <c r="A29" s="88"/>
      <c r="B29" s="23"/>
      <c r="C29" s="23"/>
      <c r="D29" s="23"/>
      <c r="E29" s="23"/>
      <c r="F29" s="24"/>
      <c r="G29" s="25"/>
      <c r="H29" s="25"/>
      <c r="I29" s="25"/>
      <c r="J29" s="24"/>
      <c r="K29" s="25"/>
      <c r="L29" s="25"/>
      <c r="M29" s="25"/>
    </row>
    <row r="30" spans="1:13" s="32" customFormat="1" ht="18" customHeight="1">
      <c r="A30" s="88"/>
      <c r="B30" s="23"/>
      <c r="C30" s="23"/>
      <c r="D30" s="23"/>
      <c r="E30" s="23"/>
      <c r="F30" s="24"/>
      <c r="G30" s="25"/>
      <c r="H30" s="25"/>
      <c r="I30" s="25"/>
      <c r="J30" s="24"/>
      <c r="K30" s="25"/>
      <c r="L30" s="25"/>
      <c r="M30" s="25"/>
    </row>
    <row r="31" spans="1:13" s="32" customFormat="1" ht="18" customHeight="1">
      <c r="A31" s="88"/>
      <c r="B31" s="23"/>
      <c r="C31" s="23"/>
      <c r="D31" s="23"/>
      <c r="E31" s="23"/>
      <c r="F31" s="24"/>
      <c r="G31" s="25"/>
      <c r="H31" s="25"/>
      <c r="I31" s="25"/>
      <c r="J31" s="24"/>
      <c r="K31" s="25"/>
      <c r="L31" s="25"/>
      <c r="M31" s="25"/>
    </row>
    <row r="32" spans="1:13" s="32" customFormat="1" ht="18" customHeight="1">
      <c r="A32" s="88"/>
      <c r="B32" s="23"/>
      <c r="C32" s="23"/>
      <c r="D32" s="23"/>
      <c r="E32" s="23"/>
      <c r="F32" s="24"/>
      <c r="G32" s="25"/>
      <c r="H32" s="25"/>
      <c r="I32" s="25"/>
      <c r="J32" s="24"/>
      <c r="K32" s="25"/>
      <c r="L32" s="25"/>
      <c r="M32" s="25"/>
    </row>
    <row r="33" spans="1:13" s="32" customFormat="1" ht="18" customHeight="1">
      <c r="A33" s="88"/>
      <c r="B33" s="23"/>
      <c r="C33" s="23"/>
      <c r="D33" s="23"/>
      <c r="E33" s="23"/>
      <c r="F33" s="24"/>
      <c r="G33" s="25"/>
      <c r="H33" s="25"/>
      <c r="I33" s="25"/>
      <c r="J33" s="24"/>
      <c r="K33" s="25"/>
      <c r="L33" s="25"/>
      <c r="M33" s="25"/>
    </row>
    <row r="34" spans="1:13" s="32" customFormat="1" ht="18" customHeight="1">
      <c r="A34" s="88"/>
      <c r="B34" s="23"/>
      <c r="C34" s="23"/>
      <c r="D34" s="23"/>
      <c r="E34" s="23"/>
      <c r="F34" s="24"/>
      <c r="G34" s="25"/>
      <c r="H34" s="25"/>
      <c r="I34" s="25"/>
      <c r="J34" s="24"/>
      <c r="K34" s="25"/>
      <c r="L34" s="25"/>
      <c r="M34" s="25"/>
    </row>
    <row r="35" spans="1:13" s="32" customFormat="1" ht="18" customHeight="1">
      <c r="A35" s="88"/>
      <c r="B35" s="23"/>
      <c r="C35" s="23"/>
      <c r="D35" s="23"/>
      <c r="E35" s="23"/>
      <c r="F35" s="24"/>
      <c r="G35" s="25"/>
      <c r="H35" s="25"/>
      <c r="I35" s="25"/>
      <c r="J35" s="24"/>
      <c r="K35" s="25"/>
      <c r="L35" s="25"/>
      <c r="M35" s="25"/>
    </row>
    <row r="36" spans="1:13" s="32" customFormat="1" ht="18" customHeight="1">
      <c r="A36" s="88"/>
      <c r="B36" s="23"/>
      <c r="C36" s="23"/>
      <c r="D36" s="23"/>
      <c r="E36" s="23"/>
      <c r="F36" s="24"/>
      <c r="G36" s="25"/>
      <c r="H36" s="25"/>
      <c r="I36" s="25"/>
      <c r="J36" s="24"/>
      <c r="K36" s="25"/>
      <c r="L36" s="25"/>
      <c r="M36" s="25"/>
    </row>
    <row r="37" spans="1:13" s="32" customFormat="1" ht="18" customHeight="1">
      <c r="A37" s="88"/>
      <c r="B37" s="23"/>
      <c r="C37" s="23"/>
      <c r="D37" s="23"/>
      <c r="E37" s="23"/>
      <c r="F37" s="24"/>
      <c r="G37" s="25"/>
      <c r="H37" s="25"/>
      <c r="I37" s="25"/>
      <c r="J37" s="24"/>
      <c r="K37" s="25"/>
      <c r="L37" s="25"/>
      <c r="M37" s="25"/>
    </row>
    <row r="38" spans="1:13" s="32" customFormat="1" ht="18" customHeight="1">
      <c r="A38" s="88"/>
      <c r="B38" s="23"/>
      <c r="C38" s="23"/>
      <c r="D38" s="23"/>
      <c r="E38" s="23"/>
      <c r="F38" s="24"/>
      <c r="G38" s="25"/>
      <c r="H38" s="25"/>
      <c r="I38" s="25"/>
      <c r="J38" s="24"/>
      <c r="K38" s="25"/>
      <c r="L38" s="25"/>
      <c r="M38" s="25"/>
    </row>
    <row r="39" spans="1:13" s="32" customFormat="1" ht="18" customHeight="1">
      <c r="A39" s="88"/>
      <c r="B39" s="23"/>
      <c r="C39" s="23"/>
      <c r="D39" s="23"/>
      <c r="E39" s="23"/>
      <c r="F39" s="24"/>
      <c r="G39" s="25"/>
      <c r="H39" s="25"/>
      <c r="I39" s="25"/>
      <c r="J39" s="24"/>
      <c r="K39" s="25"/>
      <c r="L39" s="25"/>
      <c r="M39" s="25"/>
    </row>
    <row r="40" spans="1:13" s="32" customFormat="1" ht="18" customHeight="1">
      <c r="A40" s="88"/>
      <c r="B40" s="23"/>
      <c r="C40" s="23"/>
      <c r="D40" s="23"/>
      <c r="E40" s="23"/>
      <c r="F40" s="24"/>
      <c r="G40" s="25"/>
      <c r="H40" s="25"/>
      <c r="I40" s="25"/>
      <c r="J40" s="24"/>
      <c r="K40" s="25"/>
      <c r="L40" s="25"/>
      <c r="M40" s="25"/>
    </row>
    <row r="41" spans="1:13" s="32" customFormat="1" ht="18" customHeight="1">
      <c r="A41" s="88"/>
      <c r="B41" s="23"/>
      <c r="C41" s="23"/>
      <c r="D41" s="23"/>
      <c r="E41" s="23"/>
      <c r="F41" s="24"/>
      <c r="G41" s="25"/>
      <c r="H41" s="25"/>
      <c r="I41" s="25"/>
      <c r="J41" s="24"/>
      <c r="K41" s="25"/>
      <c r="L41" s="25"/>
      <c r="M41" s="25"/>
    </row>
    <row r="42" spans="1:13" s="32" customFormat="1" ht="18" customHeight="1">
      <c r="A42" s="88"/>
      <c r="B42" s="23"/>
      <c r="C42" s="23"/>
      <c r="D42" s="23"/>
      <c r="E42" s="23"/>
      <c r="F42" s="24"/>
      <c r="G42" s="25"/>
      <c r="H42" s="25"/>
      <c r="I42" s="25"/>
      <c r="J42" s="24"/>
      <c r="K42" s="25"/>
      <c r="L42" s="25"/>
      <c r="M42" s="25"/>
    </row>
    <row r="43" spans="1:13" s="32" customFormat="1" ht="18" customHeight="1">
      <c r="A43" s="88"/>
      <c r="B43" s="23"/>
      <c r="C43" s="23"/>
      <c r="D43" s="23"/>
      <c r="E43" s="23"/>
      <c r="F43" s="24"/>
      <c r="G43" s="25"/>
      <c r="H43" s="25"/>
      <c r="I43" s="25"/>
      <c r="J43" s="24"/>
      <c r="K43" s="25"/>
      <c r="L43" s="25"/>
      <c r="M43" s="25"/>
    </row>
    <row r="44" spans="1:13" s="32" customFormat="1" ht="18" customHeight="1">
      <c r="A44" s="88"/>
      <c r="B44" s="23"/>
      <c r="C44" s="23"/>
      <c r="D44" s="23"/>
      <c r="E44" s="23"/>
      <c r="F44" s="24"/>
      <c r="G44" s="25"/>
      <c r="H44" s="25"/>
      <c r="I44" s="25"/>
      <c r="J44" s="24"/>
      <c r="K44" s="25"/>
      <c r="L44" s="25"/>
      <c r="M44" s="25"/>
    </row>
    <row r="45" spans="1:13" s="32" customFormat="1" ht="18" customHeight="1">
      <c r="A45" s="88"/>
      <c r="B45" s="23"/>
      <c r="C45" s="23"/>
      <c r="D45" s="23"/>
      <c r="E45" s="23"/>
      <c r="F45" s="24"/>
      <c r="G45" s="25"/>
      <c r="H45" s="25"/>
      <c r="I45" s="25"/>
      <c r="J45" s="24"/>
      <c r="K45" s="25"/>
      <c r="L45" s="25"/>
      <c r="M45" s="25"/>
    </row>
    <row r="46" spans="1:13" s="32" customFormat="1" ht="18" customHeight="1">
      <c r="A46" s="88"/>
      <c r="B46" s="23"/>
      <c r="C46" s="23"/>
      <c r="D46" s="23"/>
      <c r="E46" s="23"/>
      <c r="F46" s="24"/>
      <c r="G46" s="25"/>
      <c r="H46" s="25"/>
      <c r="I46" s="25"/>
      <c r="J46" s="24"/>
      <c r="K46" s="25"/>
      <c r="L46" s="25"/>
      <c r="M46" s="25"/>
    </row>
    <row r="47" spans="1:13" s="32" customFormat="1" ht="18" customHeight="1">
      <c r="A47" s="88"/>
      <c r="B47" s="23"/>
      <c r="C47" s="23"/>
      <c r="D47" s="23"/>
      <c r="E47" s="23"/>
      <c r="F47" s="24"/>
      <c r="G47" s="25"/>
      <c r="H47" s="25"/>
      <c r="I47" s="25"/>
      <c r="J47" s="24"/>
      <c r="K47" s="25"/>
      <c r="L47" s="25"/>
      <c r="M47" s="25"/>
    </row>
    <row r="48" spans="1:13" s="32" customFormat="1" ht="18" customHeight="1">
      <c r="A48" s="88"/>
      <c r="B48" s="23"/>
      <c r="C48" s="23"/>
      <c r="D48" s="23"/>
      <c r="E48" s="23"/>
      <c r="F48" s="24"/>
      <c r="G48" s="25"/>
      <c r="H48" s="25"/>
      <c r="I48" s="25"/>
      <c r="J48" s="24"/>
      <c r="K48" s="25"/>
      <c r="L48" s="25"/>
      <c r="M48" s="25"/>
    </row>
    <row r="49" spans="1:13" s="32" customFormat="1" ht="18" customHeight="1">
      <c r="A49" s="88"/>
      <c r="B49" s="23"/>
      <c r="C49" s="23"/>
      <c r="D49" s="23"/>
      <c r="E49" s="23"/>
      <c r="F49" s="24"/>
      <c r="G49" s="25"/>
      <c r="H49" s="25"/>
      <c r="I49" s="25"/>
      <c r="J49" s="24"/>
      <c r="K49" s="25"/>
      <c r="L49" s="25"/>
      <c r="M49" s="25"/>
    </row>
    <row r="50" spans="1:13" s="32" customFormat="1" ht="18" customHeight="1">
      <c r="A50" s="88"/>
      <c r="B50" s="23"/>
      <c r="C50" s="23"/>
      <c r="D50" s="23"/>
      <c r="E50" s="23"/>
      <c r="F50" s="24"/>
      <c r="G50" s="25"/>
      <c r="H50" s="25"/>
      <c r="I50" s="25"/>
      <c r="J50" s="24"/>
      <c r="K50" s="25"/>
      <c r="L50" s="25"/>
      <c r="M50" s="25"/>
    </row>
    <row r="51" spans="1:13" s="32" customFormat="1" ht="18" customHeight="1">
      <c r="A51" s="88"/>
      <c r="B51" s="23"/>
      <c r="C51" s="23"/>
      <c r="D51" s="23"/>
      <c r="E51" s="23"/>
      <c r="F51" s="24"/>
      <c r="G51" s="25"/>
      <c r="H51" s="25"/>
      <c r="I51" s="25"/>
      <c r="J51" s="24"/>
      <c r="K51" s="25"/>
      <c r="L51" s="25"/>
      <c r="M51" s="25"/>
    </row>
    <row r="52" spans="1:13" s="32" customFormat="1" ht="18" customHeight="1">
      <c r="A52" s="88"/>
      <c r="B52" s="23"/>
      <c r="C52" s="23"/>
      <c r="D52" s="23"/>
      <c r="E52" s="23"/>
      <c r="F52" s="24"/>
      <c r="G52" s="25"/>
      <c r="H52" s="25"/>
      <c r="I52" s="25"/>
      <c r="J52" s="24"/>
      <c r="K52" s="25"/>
      <c r="L52" s="25"/>
      <c r="M52" s="25"/>
    </row>
    <row r="53" spans="1:13" s="32" customFormat="1" ht="18" customHeight="1">
      <c r="A53" s="88"/>
      <c r="B53" s="23"/>
      <c r="C53" s="23"/>
      <c r="D53" s="23"/>
      <c r="E53" s="23"/>
      <c r="F53" s="24"/>
      <c r="G53" s="25"/>
      <c r="H53" s="25"/>
      <c r="I53" s="25"/>
      <c r="J53" s="24"/>
      <c r="K53" s="25"/>
      <c r="L53" s="25"/>
      <c r="M53" s="25"/>
    </row>
    <row r="54" spans="1:13" s="32" customFormat="1" ht="18" customHeight="1">
      <c r="A54" s="88"/>
      <c r="B54" s="23"/>
      <c r="C54" s="23"/>
      <c r="D54" s="23"/>
      <c r="E54" s="23"/>
      <c r="F54" s="24"/>
      <c r="G54" s="25"/>
      <c r="H54" s="25"/>
      <c r="I54" s="25"/>
      <c r="J54" s="24"/>
      <c r="K54" s="25"/>
      <c r="L54" s="25"/>
      <c r="M54" s="25"/>
    </row>
    <row r="55" spans="1:13" s="32" customFormat="1" ht="18" customHeight="1">
      <c r="A55" s="88"/>
      <c r="B55" s="23"/>
      <c r="C55" s="23"/>
      <c r="D55" s="23"/>
      <c r="E55" s="23"/>
      <c r="F55" s="24"/>
      <c r="G55" s="25"/>
      <c r="H55" s="25"/>
      <c r="I55" s="25"/>
      <c r="J55" s="24"/>
      <c r="K55" s="25"/>
      <c r="L55" s="25"/>
      <c r="M55" s="25"/>
    </row>
    <row r="56" spans="1:13" s="32" customFormat="1" ht="18" customHeight="1">
      <c r="A56" s="88"/>
      <c r="B56" s="23"/>
      <c r="C56" s="23"/>
      <c r="D56" s="23"/>
      <c r="E56" s="23"/>
      <c r="F56" s="24"/>
      <c r="G56" s="25"/>
      <c r="H56" s="25"/>
      <c r="I56" s="25"/>
      <c r="J56" s="24"/>
      <c r="K56" s="25"/>
      <c r="L56" s="25"/>
      <c r="M56" s="25"/>
    </row>
    <row r="57" spans="1:13" s="32" customFormat="1" ht="18" customHeight="1">
      <c r="A57" s="88"/>
      <c r="B57" s="23"/>
      <c r="C57" s="23"/>
      <c r="D57" s="23"/>
      <c r="E57" s="23"/>
      <c r="F57" s="24"/>
      <c r="G57" s="25"/>
      <c r="H57" s="25"/>
      <c r="I57" s="25"/>
      <c r="J57" s="24"/>
      <c r="K57" s="25"/>
      <c r="L57" s="25"/>
      <c r="M57" s="25"/>
    </row>
    <row r="58" spans="1:13" s="32" customFormat="1" ht="18" customHeight="1">
      <c r="A58" s="88"/>
      <c r="B58" s="23"/>
      <c r="C58" s="23"/>
      <c r="D58" s="23"/>
      <c r="E58" s="23"/>
      <c r="F58" s="24"/>
      <c r="G58" s="25"/>
      <c r="H58" s="25"/>
      <c r="I58" s="25"/>
      <c r="J58" s="24"/>
      <c r="K58" s="25"/>
      <c r="L58" s="25"/>
      <c r="M58" s="25"/>
    </row>
    <row r="59" spans="1:13" s="32" customFormat="1" ht="18" customHeight="1">
      <c r="A59" s="88"/>
      <c r="B59" s="23"/>
      <c r="C59" s="23"/>
      <c r="D59" s="23"/>
      <c r="E59" s="23"/>
      <c r="F59" s="24"/>
      <c r="G59" s="25"/>
      <c r="H59" s="25"/>
      <c r="I59" s="25"/>
      <c r="J59" s="24"/>
      <c r="K59" s="25"/>
      <c r="L59" s="25"/>
      <c r="M59" s="25"/>
    </row>
    <row r="60" spans="1:13" s="32" customFormat="1" ht="18" customHeight="1">
      <c r="A60" s="88"/>
      <c r="B60" s="23"/>
      <c r="C60" s="23"/>
      <c r="D60" s="23"/>
      <c r="E60" s="23"/>
      <c r="F60" s="24"/>
      <c r="G60" s="25"/>
      <c r="H60" s="25"/>
      <c r="I60" s="25"/>
      <c r="J60" s="24"/>
      <c r="K60" s="25"/>
      <c r="L60" s="25"/>
      <c r="M60" s="25"/>
    </row>
    <row r="61" spans="1:13" s="32" customFormat="1" ht="18" customHeight="1">
      <c r="A61" s="88"/>
      <c r="B61" s="23"/>
      <c r="C61" s="23"/>
      <c r="D61" s="23"/>
      <c r="E61" s="23"/>
      <c r="F61" s="24"/>
      <c r="G61" s="25"/>
      <c r="H61" s="25"/>
      <c r="I61" s="25"/>
      <c r="J61" s="24"/>
      <c r="K61" s="25"/>
      <c r="L61" s="25"/>
      <c r="M61" s="25"/>
    </row>
    <row r="62" spans="1:13" s="32" customFormat="1" ht="18" customHeight="1">
      <c r="A62" s="88"/>
      <c r="B62" s="23"/>
      <c r="C62" s="23"/>
      <c r="D62" s="23"/>
      <c r="E62" s="23"/>
      <c r="F62" s="24"/>
      <c r="G62" s="25"/>
      <c r="H62" s="25"/>
      <c r="I62" s="25"/>
      <c r="J62" s="24"/>
      <c r="K62" s="25"/>
      <c r="L62" s="25"/>
      <c r="M62" s="25"/>
    </row>
    <row r="63" spans="1:13" s="32" customFormat="1" ht="18" customHeight="1">
      <c r="A63" s="88"/>
      <c r="B63" s="23"/>
      <c r="C63" s="23"/>
      <c r="D63" s="23"/>
      <c r="E63" s="23"/>
      <c r="F63" s="24"/>
      <c r="G63" s="25"/>
      <c r="H63" s="25"/>
      <c r="I63" s="25"/>
      <c r="J63" s="24"/>
      <c r="K63" s="25"/>
      <c r="L63" s="25"/>
      <c r="M63" s="25"/>
    </row>
    <row r="64" spans="1:13" s="32" customFormat="1" ht="18" customHeight="1">
      <c r="A64" s="88"/>
      <c r="B64" s="23"/>
      <c r="C64" s="23"/>
      <c r="D64" s="23"/>
      <c r="E64" s="23"/>
      <c r="F64" s="24"/>
      <c r="G64" s="25"/>
      <c r="H64" s="25"/>
      <c r="I64" s="25"/>
      <c r="J64" s="24"/>
      <c r="K64" s="25"/>
      <c r="L64" s="25"/>
      <c r="M64" s="25"/>
    </row>
    <row r="65" spans="1:13" s="32" customFormat="1" ht="18" customHeight="1">
      <c r="A65" s="88"/>
      <c r="B65" s="23"/>
      <c r="C65" s="23"/>
      <c r="D65" s="23"/>
      <c r="E65" s="23"/>
      <c r="F65" s="24"/>
      <c r="G65" s="25"/>
      <c r="H65" s="25"/>
      <c r="I65" s="25"/>
      <c r="J65" s="24"/>
      <c r="K65" s="25"/>
      <c r="L65" s="25"/>
      <c r="M65" s="25"/>
    </row>
    <row r="66" spans="1:13" s="32" customFormat="1" ht="18" customHeight="1">
      <c r="A66" s="88"/>
      <c r="B66" s="23"/>
      <c r="C66" s="23"/>
      <c r="D66" s="23"/>
      <c r="E66" s="23"/>
      <c r="F66" s="24"/>
      <c r="G66" s="25"/>
      <c r="H66" s="25"/>
      <c r="I66" s="25"/>
      <c r="J66" s="24"/>
      <c r="K66" s="25"/>
      <c r="L66" s="25"/>
      <c r="M66" s="25"/>
    </row>
    <row r="67" spans="1:13" s="32" customFormat="1" ht="18" customHeight="1">
      <c r="A67" s="88"/>
      <c r="B67" s="23"/>
      <c r="C67" s="23"/>
      <c r="D67" s="23"/>
      <c r="E67" s="23"/>
      <c r="F67" s="24"/>
      <c r="G67" s="25"/>
      <c r="H67" s="25"/>
      <c r="I67" s="25"/>
      <c r="J67" s="24"/>
      <c r="K67" s="25"/>
      <c r="L67" s="25"/>
      <c r="M67" s="25"/>
    </row>
    <row r="68" spans="1:13" s="32" customFormat="1" ht="18" customHeight="1">
      <c r="A68" s="88"/>
      <c r="B68" s="23"/>
      <c r="C68" s="23"/>
      <c r="D68" s="23"/>
      <c r="E68" s="23"/>
      <c r="F68" s="24"/>
      <c r="G68" s="25"/>
      <c r="H68" s="25"/>
      <c r="I68" s="25"/>
      <c r="J68" s="24"/>
      <c r="K68" s="25"/>
      <c r="L68" s="25"/>
      <c r="M68" s="25"/>
    </row>
    <row r="69" spans="1:13" s="32" customFormat="1" ht="18" customHeight="1">
      <c r="A69" s="88"/>
      <c r="B69" s="23"/>
      <c r="C69" s="23"/>
      <c r="D69" s="23"/>
      <c r="E69" s="23"/>
      <c r="F69" s="24"/>
      <c r="G69" s="25"/>
      <c r="H69" s="25"/>
      <c r="I69" s="25"/>
      <c r="J69" s="24"/>
      <c r="K69" s="25"/>
      <c r="L69" s="25"/>
      <c r="M69" s="25"/>
    </row>
    <row r="70" spans="1:13" s="32" customFormat="1" ht="18" customHeight="1">
      <c r="A70" s="88"/>
      <c r="B70" s="23"/>
      <c r="C70" s="23"/>
      <c r="D70" s="23"/>
      <c r="E70" s="23"/>
      <c r="F70" s="24"/>
      <c r="G70" s="25"/>
      <c r="H70" s="25"/>
      <c r="I70" s="25"/>
      <c r="J70" s="24"/>
      <c r="K70" s="25"/>
      <c r="L70" s="25"/>
      <c r="M70" s="25"/>
    </row>
    <row r="71" spans="1:13" s="32" customFormat="1" ht="18" customHeight="1">
      <c r="A71" s="88"/>
      <c r="B71" s="23"/>
      <c r="C71" s="23"/>
      <c r="D71" s="23"/>
      <c r="E71" s="23"/>
      <c r="F71" s="24"/>
      <c r="G71" s="25"/>
      <c r="H71" s="25"/>
      <c r="I71" s="25"/>
      <c r="J71" s="24"/>
      <c r="K71" s="25"/>
      <c r="L71" s="25"/>
      <c r="M71" s="25"/>
    </row>
    <row r="72" spans="1:13" s="47" customFormat="1" ht="18" customHeight="1">
      <c r="A72" s="88"/>
      <c r="B72" s="23"/>
      <c r="C72" s="23"/>
      <c r="D72" s="23"/>
      <c r="E72" s="23"/>
      <c r="F72" s="24"/>
      <c r="G72" s="25"/>
      <c r="H72" s="25"/>
      <c r="I72" s="25"/>
      <c r="J72" s="24"/>
      <c r="K72" s="25"/>
      <c r="L72" s="25"/>
      <c r="M72" s="25"/>
    </row>
    <row r="73" spans="1:13" s="47" customFormat="1" ht="18" customHeight="1">
      <c r="A73" s="88"/>
      <c r="B73" s="23"/>
      <c r="C73" s="23"/>
      <c r="D73" s="23"/>
      <c r="E73" s="23"/>
      <c r="F73" s="24"/>
      <c r="G73" s="25"/>
      <c r="H73" s="25"/>
      <c r="I73" s="25"/>
      <c r="J73" s="24"/>
      <c r="K73" s="25"/>
      <c r="L73" s="25"/>
      <c r="M73" s="25"/>
    </row>
    <row r="74" spans="1:13" s="32" customFormat="1" ht="18" customHeight="1">
      <c r="A74" s="88"/>
      <c r="B74" s="23"/>
      <c r="C74" s="23"/>
      <c r="D74" s="23"/>
      <c r="E74" s="23"/>
      <c r="F74" s="24"/>
      <c r="G74" s="25"/>
      <c r="H74" s="25"/>
      <c r="I74" s="25"/>
      <c r="J74" s="24"/>
      <c r="K74" s="25"/>
      <c r="L74" s="25"/>
      <c r="M74" s="25"/>
    </row>
    <row r="75" spans="1:13" s="32" customFormat="1" ht="18" customHeight="1">
      <c r="A75" s="88"/>
      <c r="B75" s="23"/>
      <c r="C75" s="23"/>
      <c r="D75" s="23"/>
      <c r="E75" s="23"/>
      <c r="F75" s="24"/>
      <c r="G75" s="25"/>
      <c r="H75" s="25"/>
      <c r="I75" s="25"/>
      <c r="J75" s="24"/>
      <c r="K75" s="25"/>
      <c r="L75" s="25"/>
      <c r="M75" s="25"/>
    </row>
    <row r="76" spans="1:13" s="32" customFormat="1" ht="18" customHeight="1">
      <c r="A76" s="88"/>
      <c r="B76" s="23"/>
      <c r="C76" s="23"/>
      <c r="D76" s="23"/>
      <c r="E76" s="23"/>
      <c r="F76" s="24"/>
      <c r="G76" s="25"/>
      <c r="H76" s="25"/>
      <c r="I76" s="25"/>
      <c r="J76" s="24"/>
      <c r="K76" s="25"/>
      <c r="L76" s="25"/>
      <c r="M76" s="25"/>
    </row>
    <row r="77" spans="1:13" s="32" customFormat="1" ht="18" customHeight="1">
      <c r="A77" s="88"/>
      <c r="B77" s="23"/>
      <c r="C77" s="23"/>
      <c r="D77" s="23"/>
      <c r="E77" s="23"/>
      <c r="F77" s="24"/>
      <c r="G77" s="25"/>
      <c r="H77" s="25"/>
      <c r="I77" s="25"/>
      <c r="J77" s="24"/>
      <c r="K77" s="25"/>
      <c r="L77" s="25"/>
      <c r="M77" s="25"/>
    </row>
    <row r="78" spans="1:13" s="32" customFormat="1" ht="18" customHeight="1">
      <c r="A78" s="88"/>
      <c r="B78" s="23"/>
      <c r="C78" s="23"/>
      <c r="D78" s="23"/>
      <c r="E78" s="23"/>
      <c r="F78" s="24"/>
      <c r="G78" s="25"/>
      <c r="H78" s="25"/>
      <c r="I78" s="25"/>
      <c r="J78" s="24"/>
      <c r="K78" s="25"/>
      <c r="L78" s="25"/>
      <c r="M78" s="25"/>
    </row>
    <row r="79" spans="1:13" s="32" customFormat="1" ht="18" customHeight="1">
      <c r="A79" s="88"/>
      <c r="B79" s="23"/>
      <c r="C79" s="23"/>
      <c r="D79" s="23"/>
      <c r="E79" s="23"/>
      <c r="F79" s="24"/>
      <c r="G79" s="25"/>
      <c r="H79" s="25"/>
      <c r="I79" s="25"/>
      <c r="J79" s="24"/>
      <c r="K79" s="25"/>
      <c r="L79" s="25"/>
      <c r="M79" s="25"/>
    </row>
  </sheetData>
  <sheetProtection/>
  <mergeCells count="22">
    <mergeCell ref="C22:D22"/>
    <mergeCell ref="J22:L22"/>
    <mergeCell ref="L5:L6"/>
    <mergeCell ref="J23:L23"/>
    <mergeCell ref="B14:E14"/>
    <mergeCell ref="A22:B22"/>
    <mergeCell ref="C23:D23"/>
    <mergeCell ref="B15:E15"/>
    <mergeCell ref="J20:L20"/>
    <mergeCell ref="C20:D20"/>
    <mergeCell ref="E18:H18"/>
    <mergeCell ref="M5:M6"/>
    <mergeCell ref="J19:L19"/>
    <mergeCell ref="A19:B19"/>
    <mergeCell ref="C19:D19"/>
    <mergeCell ref="G5:G6"/>
    <mergeCell ref="A1:M1"/>
    <mergeCell ref="J4:M4"/>
    <mergeCell ref="A5:A6"/>
    <mergeCell ref="B5:E6"/>
    <mergeCell ref="F5:F6"/>
    <mergeCell ref="B10:E10"/>
  </mergeCells>
  <printOptions/>
  <pageMargins left="0.2362204724409449" right="0.2362204724409449" top="0.2755905511811024" bottom="0.11811023622047245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71"/>
  <sheetViews>
    <sheetView zoomScalePageLayoutView="0" workbookViewId="0" topLeftCell="A25">
      <selection activeCell="M15" sqref="M15"/>
    </sheetView>
  </sheetViews>
  <sheetFormatPr defaultColWidth="9.33203125" defaultRowHeight="21"/>
  <cols>
    <col min="1" max="1" width="2.5" style="1" customWidth="1"/>
    <col min="2" max="2" width="19.33203125" style="1" customWidth="1"/>
    <col min="3" max="3" width="17.83203125" style="1" customWidth="1"/>
    <col min="4" max="4" width="13.66015625" style="1" customWidth="1"/>
    <col min="5" max="5" width="17.83203125" style="1" customWidth="1"/>
    <col min="6" max="6" width="21" style="1" customWidth="1"/>
    <col min="7" max="7" width="12" style="1" customWidth="1"/>
    <col min="8" max="8" width="14.33203125" style="1" customWidth="1"/>
    <col min="9" max="10" width="9.33203125" style="1" customWidth="1"/>
    <col min="11" max="11" width="4.5" style="1" customWidth="1"/>
    <col min="12" max="12" width="22.16015625" style="1" customWidth="1"/>
    <col min="13" max="13" width="12" style="1" customWidth="1"/>
    <col min="14" max="14" width="19.66015625" style="1" customWidth="1"/>
    <col min="15" max="16384" width="9.33203125" style="1" customWidth="1"/>
  </cols>
  <sheetData>
    <row r="1" spans="2:3" ht="12.75" customHeight="1" thickBot="1">
      <c r="B1" s="573"/>
      <c r="C1" s="573"/>
    </row>
    <row r="2" spans="2:8" ht="39" thickBot="1">
      <c r="B2" s="574" t="s">
        <v>35</v>
      </c>
      <c r="C2" s="575"/>
      <c r="D2" s="576" t="s">
        <v>19</v>
      </c>
      <c r="E2" s="577"/>
      <c r="F2" s="577"/>
      <c r="G2" s="577"/>
      <c r="H2" s="578"/>
    </row>
    <row r="3" spans="2:8" ht="26.25" customHeight="1">
      <c r="B3" s="2" t="s">
        <v>36</v>
      </c>
      <c r="C3" s="3">
        <v>0</v>
      </c>
      <c r="D3" s="4" t="s">
        <v>16</v>
      </c>
      <c r="H3" s="5"/>
    </row>
    <row r="4" spans="2:8" ht="31.5" customHeight="1">
      <c r="B4" s="2" t="s">
        <v>37</v>
      </c>
      <c r="C4" s="3">
        <v>0</v>
      </c>
      <c r="D4" s="579" t="s">
        <v>17</v>
      </c>
      <c r="E4" s="580"/>
      <c r="F4" s="580"/>
      <c r="H4" s="6"/>
    </row>
    <row r="5" spans="2:8" ht="24">
      <c r="B5" s="2" t="s">
        <v>38</v>
      </c>
      <c r="C5" s="60">
        <v>0.05</v>
      </c>
      <c r="H5" s="6"/>
    </row>
    <row r="6" spans="2:8" ht="32.25" customHeight="1">
      <c r="B6" s="2" t="s">
        <v>40</v>
      </c>
      <c r="C6" s="3">
        <v>0.07</v>
      </c>
      <c r="D6" s="7" t="s">
        <v>39</v>
      </c>
      <c r="E6" s="581" t="s">
        <v>18</v>
      </c>
      <c r="F6" s="581"/>
      <c r="H6" s="6"/>
    </row>
    <row r="7" spans="2:8" ht="11.25" customHeight="1" thickBot="1">
      <c r="B7" s="61"/>
      <c r="C7" s="8"/>
      <c r="H7" s="6"/>
    </row>
    <row r="8" spans="2:8" ht="24" thickTop="1">
      <c r="B8" s="62" t="s">
        <v>43</v>
      </c>
      <c r="C8" s="63" t="s">
        <v>44</v>
      </c>
      <c r="D8" s="64" t="s">
        <v>41</v>
      </c>
      <c r="E8" s="9">
        <v>1000000</v>
      </c>
      <c r="F8" s="65" t="s">
        <v>42</v>
      </c>
      <c r="H8" s="6"/>
    </row>
    <row r="9" spans="2:8" ht="24.75" thickBot="1">
      <c r="B9" s="66" t="s">
        <v>46</v>
      </c>
      <c r="C9" s="67"/>
      <c r="D9" s="10" t="s">
        <v>45</v>
      </c>
      <c r="E9" s="11">
        <f>'ปร.4 (ก)'!$L$141</f>
        <v>0</v>
      </c>
      <c r="F9" s="1" t="s">
        <v>20</v>
      </c>
      <c r="H9" s="6"/>
    </row>
    <row r="10" spans="2:8" ht="24" thickTop="1">
      <c r="B10" s="12">
        <v>500000</v>
      </c>
      <c r="C10" s="13">
        <v>1.3074</v>
      </c>
      <c r="D10" s="68" t="s">
        <v>47</v>
      </c>
      <c r="E10" s="14">
        <v>2000000</v>
      </c>
      <c r="F10" s="69" t="s">
        <v>48</v>
      </c>
      <c r="H10" s="6"/>
    </row>
    <row r="11" spans="2:8" ht="23.25">
      <c r="B11" s="12">
        <v>1000000</v>
      </c>
      <c r="C11" s="15">
        <v>1.305</v>
      </c>
      <c r="H11" s="6"/>
    </row>
    <row r="12" spans="2:8" ht="23.25">
      <c r="B12" s="12">
        <v>2000000</v>
      </c>
      <c r="C12" s="16">
        <v>1.3035</v>
      </c>
      <c r="D12" s="70" t="s">
        <v>49</v>
      </c>
      <c r="E12" s="71">
        <f>VLOOKUP(E8,$B$10:$C$33,2,FALSE)</f>
        <v>1.305</v>
      </c>
      <c r="F12" s="1" t="s">
        <v>50</v>
      </c>
      <c r="H12" s="6"/>
    </row>
    <row r="13" spans="2:8" ht="24" thickBot="1">
      <c r="B13" s="12">
        <v>5000000</v>
      </c>
      <c r="C13" s="16">
        <v>1.3003</v>
      </c>
      <c r="D13" s="70" t="s">
        <v>51</v>
      </c>
      <c r="E13" s="71">
        <f>VLOOKUP(E10,$B$10:$C$33,2,FALSE)</f>
        <v>1.3035</v>
      </c>
      <c r="F13" s="1" t="s">
        <v>52</v>
      </c>
      <c r="H13" s="6"/>
    </row>
    <row r="14" spans="2:8" ht="27.75" thickBot="1" thickTop="1">
      <c r="B14" s="12">
        <v>10000000</v>
      </c>
      <c r="C14" s="16">
        <v>1.2943</v>
      </c>
      <c r="D14" s="10" t="s">
        <v>39</v>
      </c>
      <c r="E14" s="72">
        <f>ROUND(E12-(((E12-E13)*(E9-E8))/(E10-E8)),4)</f>
        <v>1.3065</v>
      </c>
      <c r="F14" s="73" t="s">
        <v>53</v>
      </c>
      <c r="H14" s="6"/>
    </row>
    <row r="15" spans="2:8" ht="24" thickTop="1">
      <c r="B15" s="12">
        <v>15000000</v>
      </c>
      <c r="C15" s="16">
        <v>1.2594</v>
      </c>
      <c r="D15" s="70" t="s">
        <v>54</v>
      </c>
      <c r="E15" s="74">
        <f>E9*E14</f>
        <v>0</v>
      </c>
      <c r="F15" s="73"/>
      <c r="H15" s="6"/>
    </row>
    <row r="16" spans="2:8" ht="23.25">
      <c r="B16" s="12">
        <v>20000000</v>
      </c>
      <c r="C16" s="16">
        <v>1.2518</v>
      </c>
      <c r="H16" s="6"/>
    </row>
    <row r="17" spans="2:8" ht="23.25">
      <c r="B17" s="12">
        <v>25000000</v>
      </c>
      <c r="C17" s="16">
        <v>1.2248</v>
      </c>
      <c r="D17" s="582" t="s">
        <v>21</v>
      </c>
      <c r="E17" s="583"/>
      <c r="F17" s="583"/>
      <c r="G17" s="583"/>
      <c r="H17" s="584"/>
    </row>
    <row r="18" spans="2:8" ht="24" thickBot="1">
      <c r="B18" s="12">
        <v>30000000</v>
      </c>
      <c r="C18" s="16">
        <v>1.2164</v>
      </c>
      <c r="D18" s="17"/>
      <c r="E18" s="17"/>
      <c r="F18" s="17"/>
      <c r="G18" s="17"/>
      <c r="H18" s="18"/>
    </row>
    <row r="19" spans="2:3" ht="26.25" customHeight="1">
      <c r="B19" s="12">
        <v>40000000</v>
      </c>
      <c r="C19" s="16">
        <v>1.2161</v>
      </c>
    </row>
    <row r="20" spans="2:3" ht="23.25">
      <c r="B20" s="12">
        <v>50000000</v>
      </c>
      <c r="C20" s="16">
        <v>1.2159</v>
      </c>
    </row>
    <row r="21" spans="2:3" ht="23.25">
      <c r="B21" s="12">
        <v>60000000</v>
      </c>
      <c r="C21" s="16">
        <v>1.2061</v>
      </c>
    </row>
    <row r="22" spans="2:3" ht="23.25">
      <c r="B22" s="12">
        <v>70000000</v>
      </c>
      <c r="C22" s="16">
        <v>1.205</v>
      </c>
    </row>
    <row r="23" spans="2:6" ht="23.25">
      <c r="B23" s="12">
        <v>80000000</v>
      </c>
      <c r="C23" s="16">
        <v>1.205</v>
      </c>
      <c r="D23" s="75"/>
      <c r="E23" s="76"/>
      <c r="F23" s="73"/>
    </row>
    <row r="24" spans="2:3" ht="23.25">
      <c r="B24" s="12">
        <v>90000000</v>
      </c>
      <c r="C24" s="16">
        <v>1.2049</v>
      </c>
    </row>
    <row r="25" spans="2:7" ht="23.25">
      <c r="B25" s="12">
        <v>100000000</v>
      </c>
      <c r="C25" s="16">
        <v>1.2049</v>
      </c>
      <c r="G25" s="73"/>
    </row>
    <row r="26" spans="2:3" ht="23.25">
      <c r="B26" s="12">
        <v>150000000</v>
      </c>
      <c r="C26" s="16">
        <v>1.2023</v>
      </c>
    </row>
    <row r="27" spans="2:7" ht="23.25">
      <c r="B27" s="12">
        <v>200000000</v>
      </c>
      <c r="C27" s="16">
        <v>1.2023</v>
      </c>
      <c r="G27" s="73"/>
    </row>
    <row r="28" spans="2:3" ht="23.25">
      <c r="B28" s="12">
        <v>250000000</v>
      </c>
      <c r="C28" s="16">
        <v>1.2013</v>
      </c>
    </row>
    <row r="29" spans="2:7" ht="23.25">
      <c r="B29" s="12">
        <v>300000000</v>
      </c>
      <c r="C29" s="16">
        <v>1.1951</v>
      </c>
      <c r="G29" s="73"/>
    </row>
    <row r="30" spans="2:3" ht="23.25" customHeight="1">
      <c r="B30" s="12">
        <v>350000000</v>
      </c>
      <c r="C30" s="16">
        <v>1.1866</v>
      </c>
    </row>
    <row r="31" spans="2:7" ht="23.25" customHeight="1">
      <c r="B31" s="12">
        <v>400000000</v>
      </c>
      <c r="C31" s="16">
        <v>1.1858</v>
      </c>
      <c r="G31" s="73"/>
    </row>
    <row r="32" spans="2:3" ht="23.25" customHeight="1">
      <c r="B32" s="12">
        <v>500000000</v>
      </c>
      <c r="C32" s="16">
        <v>1.1853</v>
      </c>
    </row>
    <row r="33" spans="2:7" ht="23.25" customHeight="1">
      <c r="B33" s="19">
        <v>500000001</v>
      </c>
      <c r="C33" s="16">
        <v>1.1788</v>
      </c>
      <c r="G33" s="73"/>
    </row>
    <row r="34" ht="21">
      <c r="K34" s="1" t="s">
        <v>24</v>
      </c>
    </row>
    <row r="55" ht="21.75" thickBot="1">
      <c r="J55" s="20"/>
    </row>
    <row r="66" spans="12:14" ht="21">
      <c r="L66" s="77"/>
      <c r="M66" s="77"/>
      <c r="N66" s="77"/>
    </row>
    <row r="67" spans="12:14" ht="21">
      <c r="L67" s="77"/>
      <c r="M67" s="77"/>
      <c r="N67" s="77"/>
    </row>
    <row r="68" spans="12:14" ht="21">
      <c r="L68" s="77"/>
      <c r="M68" s="77"/>
      <c r="N68" s="77"/>
    </row>
    <row r="69" spans="12:14" ht="21">
      <c r="L69" s="77"/>
      <c r="M69" s="77"/>
      <c r="N69" s="77"/>
    </row>
    <row r="70" spans="12:14" ht="21">
      <c r="L70" s="77"/>
      <c r="M70" s="77"/>
      <c r="N70" s="77"/>
    </row>
    <row r="71" spans="12:14" ht="21">
      <c r="L71" s="77"/>
      <c r="M71" s="77"/>
      <c r="N71" s="77"/>
    </row>
  </sheetData>
  <sheetProtection/>
  <mergeCells count="6">
    <mergeCell ref="B1:C1"/>
    <mergeCell ref="B2:C2"/>
    <mergeCell ref="D2:H2"/>
    <mergeCell ref="D4:F4"/>
    <mergeCell ref="E6:F6"/>
    <mergeCell ref="D17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ผลงาน</dc:title>
  <dc:subject/>
  <dc:creator>dumnern</dc:creator>
  <cp:keywords/>
  <dc:description/>
  <cp:lastModifiedBy>user</cp:lastModifiedBy>
  <cp:lastPrinted>2020-12-01T01:57:07Z</cp:lastPrinted>
  <dcterms:created xsi:type="dcterms:W3CDTF">2001-05-03T08:00:06Z</dcterms:created>
  <dcterms:modified xsi:type="dcterms:W3CDTF">2020-12-01T02:01:29Z</dcterms:modified>
  <cp:category/>
  <cp:version/>
  <cp:contentType/>
  <cp:contentStatus/>
</cp:coreProperties>
</file>